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Приложение 2" sheetId="1" r:id="rId1"/>
  </sheets>
  <calcPr calcId="145621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58" i="1" l="1"/>
  <c r="F58" i="1"/>
  <c r="G57" i="1"/>
  <c r="F57" i="1"/>
  <c r="E56" i="1"/>
  <c r="G56" i="1" s="1"/>
  <c r="D56" i="1"/>
  <c r="F56" i="1" s="1"/>
  <c r="G55" i="1"/>
  <c r="F55" i="1"/>
  <c r="M54" i="1"/>
  <c r="L54" i="1"/>
  <c r="G54" i="1"/>
  <c r="F54" i="1"/>
  <c r="M53" i="1"/>
  <c r="L53" i="1"/>
  <c r="G53" i="1"/>
  <c r="F53" i="1"/>
  <c r="E52" i="1"/>
  <c r="G52" i="1" s="1"/>
  <c r="D52" i="1"/>
  <c r="F52" i="1" s="1"/>
  <c r="M51" i="1"/>
  <c r="L51" i="1"/>
  <c r="G51" i="1"/>
  <c r="F51" i="1"/>
  <c r="M50" i="1"/>
  <c r="L50" i="1"/>
  <c r="G50" i="1"/>
  <c r="F50" i="1"/>
  <c r="E49" i="1"/>
  <c r="G49" i="1" s="1"/>
  <c r="D49" i="1"/>
  <c r="F49" i="1" s="1"/>
  <c r="E48" i="1"/>
  <c r="G48" i="1" s="1"/>
  <c r="D48" i="1"/>
  <c r="F48" i="1" s="1"/>
  <c r="M47" i="1"/>
  <c r="L47" i="1"/>
  <c r="G47" i="1"/>
  <c r="F47" i="1"/>
  <c r="M43" i="1"/>
  <c r="L43" i="1"/>
  <c r="G43" i="1"/>
  <c r="F43" i="1"/>
  <c r="M42" i="1"/>
  <c r="L42" i="1"/>
  <c r="G42" i="1"/>
  <c r="F42" i="1"/>
  <c r="E41" i="1"/>
  <c r="E46" i="1" s="1"/>
  <c r="D41" i="1"/>
  <c r="D46" i="1" s="1"/>
  <c r="M40" i="1"/>
  <c r="L40" i="1"/>
  <c r="G40" i="1"/>
  <c r="F40" i="1"/>
  <c r="M39" i="1"/>
  <c r="L39" i="1"/>
  <c r="G39" i="1"/>
  <c r="F39" i="1"/>
  <c r="E38" i="1"/>
  <c r="E45" i="1" s="1"/>
  <c r="D38" i="1"/>
  <c r="D45" i="1" s="1"/>
  <c r="E37" i="1"/>
  <c r="E44" i="1" s="1"/>
  <c r="D37" i="1"/>
  <c r="D44" i="1" s="1"/>
  <c r="M36" i="1"/>
  <c r="L36" i="1"/>
  <c r="G36" i="1"/>
  <c r="F36" i="1"/>
  <c r="M35" i="1"/>
  <c r="L35" i="1"/>
  <c r="G35" i="1"/>
  <c r="F35" i="1"/>
  <c r="M34" i="1"/>
  <c r="L34" i="1"/>
  <c r="G34" i="1"/>
  <c r="F34" i="1"/>
  <c r="M33" i="1"/>
  <c r="L33" i="1"/>
  <c r="G33" i="1"/>
  <c r="F33" i="1"/>
  <c r="E32" i="1"/>
  <c r="G32" i="1" s="1"/>
  <c r="D32" i="1"/>
  <c r="F32" i="1" s="1"/>
  <c r="E31" i="1"/>
  <c r="G31" i="1" s="1"/>
  <c r="D31" i="1"/>
  <c r="F31" i="1" s="1"/>
  <c r="M30" i="1"/>
  <c r="L30" i="1"/>
  <c r="G30" i="1"/>
  <c r="F30" i="1"/>
  <c r="M26" i="1"/>
  <c r="L26" i="1"/>
  <c r="G26" i="1"/>
  <c r="F26" i="1"/>
  <c r="M25" i="1"/>
  <c r="L25" i="1"/>
  <c r="G25" i="1"/>
  <c r="F25" i="1"/>
  <c r="E24" i="1"/>
  <c r="E29" i="1" s="1"/>
  <c r="D24" i="1"/>
  <c r="D29" i="1" s="1"/>
  <c r="M23" i="1"/>
  <c r="L23" i="1"/>
  <c r="G23" i="1"/>
  <c r="F23" i="1"/>
  <c r="M22" i="1"/>
  <c r="L22" i="1"/>
  <c r="G22" i="1"/>
  <c r="F22" i="1"/>
  <c r="E21" i="1"/>
  <c r="E28" i="1" s="1"/>
  <c r="D21" i="1"/>
  <c r="D28" i="1" s="1"/>
  <c r="E20" i="1"/>
  <c r="E27" i="1" s="1"/>
  <c r="D20" i="1"/>
  <c r="D27" i="1" s="1"/>
  <c r="M19" i="1"/>
  <c r="L19" i="1"/>
  <c r="G19" i="1"/>
  <c r="F19" i="1"/>
  <c r="M13" i="1"/>
  <c r="L13" i="1"/>
  <c r="G13" i="1"/>
  <c r="F13" i="1"/>
  <c r="M12" i="1"/>
  <c r="L12" i="1"/>
  <c r="G12" i="1"/>
  <c r="F12" i="1"/>
  <c r="E11" i="1"/>
  <c r="E16" i="1" s="1"/>
  <c r="D11" i="1"/>
  <c r="D16" i="1" s="1"/>
  <c r="M10" i="1"/>
  <c r="L10" i="1"/>
  <c r="G10" i="1"/>
  <c r="F10" i="1"/>
  <c r="M9" i="1"/>
  <c r="L9" i="1"/>
  <c r="G9" i="1"/>
  <c r="F9" i="1"/>
  <c r="E8" i="1"/>
  <c r="E15" i="1" s="1"/>
  <c r="D8" i="1"/>
  <c r="D15" i="1" s="1"/>
  <c r="E7" i="1"/>
  <c r="E18" i="1" s="1"/>
  <c r="D7" i="1"/>
  <c r="D18" i="1" s="1"/>
  <c r="F18" i="1" l="1"/>
  <c r="G18" i="1"/>
  <c r="F15" i="1"/>
  <c r="G15" i="1"/>
  <c r="F16" i="1"/>
  <c r="G16" i="1"/>
  <c r="F27" i="1"/>
  <c r="G27" i="1"/>
  <c r="F28" i="1"/>
  <c r="G28" i="1"/>
  <c r="F29" i="1"/>
  <c r="G29" i="1"/>
  <c r="F44" i="1"/>
  <c r="G44" i="1"/>
  <c r="F45" i="1"/>
  <c r="G45" i="1"/>
  <c r="F46" i="1"/>
  <c r="G46" i="1"/>
  <c r="G7" i="1"/>
  <c r="G8" i="1"/>
  <c r="G11" i="1"/>
  <c r="E14" i="1"/>
  <c r="E17" i="1"/>
  <c r="G20" i="1"/>
  <c r="G21" i="1"/>
  <c r="G24" i="1"/>
  <c r="G37" i="1"/>
  <c r="G38" i="1"/>
  <c r="G41" i="1"/>
  <c r="F7" i="1"/>
  <c r="F8" i="1"/>
  <c r="F11" i="1"/>
  <c r="D14" i="1"/>
  <c r="D17" i="1"/>
  <c r="F20" i="1"/>
  <c r="F21" i="1"/>
  <c r="F24" i="1"/>
  <c r="F37" i="1"/>
  <c r="F38" i="1"/>
  <c r="F41" i="1"/>
  <c r="F17" i="1" l="1"/>
  <c r="G17" i="1"/>
  <c r="F14" i="1"/>
  <c r="G14" i="1"/>
</calcChain>
</file>

<file path=xl/sharedStrings.xml><?xml version="1.0" encoding="utf-8"?>
<sst xmlns="http://schemas.openxmlformats.org/spreadsheetml/2006/main" count="177" uniqueCount="107">
  <si>
    <t>Приложение № 2
к письму департамента от
__________№_____________</t>
  </si>
  <si>
    <t xml:space="preserve">  </t>
  </si>
  <si>
    <t>Прогнозы</t>
  </si>
  <si>
    <t>Разница с прогнозом</t>
  </si>
  <si>
    <t>№ п/п</t>
  </si>
  <si>
    <t>Наименование показателя</t>
  </si>
  <si>
    <t>Единица измерения</t>
  </si>
  <si>
    <t>Период текущего года</t>
  </si>
  <si>
    <t>Период прошлого года</t>
  </si>
  <si>
    <t>Динамика в абсолютном выражении</t>
  </si>
  <si>
    <t>Динамика в % выражении</t>
  </si>
  <si>
    <t>Примечание</t>
  </si>
  <si>
    <t>2017 г.</t>
  </si>
  <si>
    <t>2016 г.</t>
  </si>
  <si>
    <t>Количество субъектов малого и среднего  предпринимательства</t>
  </si>
  <si>
    <t>единиц</t>
  </si>
  <si>
    <t>1.1</t>
  </si>
  <si>
    <t>средние предприятия-всего</t>
  </si>
  <si>
    <t>1.1.1</t>
  </si>
  <si>
    <t>юридические лица</t>
  </si>
  <si>
    <t>1.1.2</t>
  </si>
  <si>
    <t>индивидуальные предприниматели</t>
  </si>
  <si>
    <t>1.2</t>
  </si>
  <si>
    <t>малые предприятия - всего</t>
  </si>
  <si>
    <t>1.2.1</t>
  </si>
  <si>
    <t>1.2.2</t>
  </si>
  <si>
    <t>2</t>
  </si>
  <si>
    <r>
      <rPr>
        <b/>
        <sz val="12"/>
        <rFont val="Times New Roman"/>
        <family val="1"/>
        <charset val="204"/>
      </rPr>
      <t xml:space="preserve">Доля субъектов малого и среднего предпринимательства в общем количестве хозяйствующих субъектов </t>
    </r>
    <r>
      <rPr>
        <sz val="12"/>
        <rFont val="Times New Roman"/>
        <family val="1"/>
        <charset val="204"/>
      </rPr>
      <t>муниципального района, городского округа</t>
    </r>
  </si>
  <si>
    <t>%</t>
  </si>
  <si>
    <t>2.1</t>
  </si>
  <si>
    <t>доля количества  субъектов среднего предпринимательства</t>
  </si>
  <si>
    <t>2.2</t>
  </si>
  <si>
    <t>доля количества  субъектов малого предпринимательства</t>
  </si>
  <si>
    <t>3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</si>
  <si>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10 000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</si>
  <si>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4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</si>
  <si>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</si>
  <si>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5</t>
  </si>
  <si>
    <r>
      <rPr>
        <b/>
        <sz val="12"/>
        <rFont val="Times New Roman"/>
        <family val="1"/>
        <charset val="204"/>
      </rPr>
      <t xml:space="preserve">Количество всех хозяйствующих субъектов </t>
    </r>
    <r>
      <rPr>
        <sz val="12"/>
        <rFont val="Times New Roman"/>
        <family val="1"/>
        <charset val="204"/>
      </rPr>
      <t xml:space="preserve">в муниципальном районе, городском округе </t>
    </r>
  </si>
  <si>
    <t>6</t>
  </si>
  <si>
    <t>Численность населения занятого в малом и среденем предпринимательстве - всего</t>
  </si>
  <si>
    <t>человек</t>
  </si>
  <si>
    <t>6.1</t>
  </si>
  <si>
    <t>6.1.1</t>
  </si>
  <si>
    <t>6.1.2</t>
  </si>
  <si>
    <t>6.2</t>
  </si>
  <si>
    <t>6.2.1</t>
  </si>
  <si>
    <t>6.2.2</t>
  </si>
  <si>
    <t>7</t>
  </si>
  <si>
    <r>
      <rPr>
        <b/>
        <sz val="12"/>
        <rFont val="Times New Roman"/>
        <family val="1"/>
        <charset val="204"/>
      </rPr>
      <t xml:space="preserve">Доля численности населения занятого в малом и среднем предпринимательстве в численности населения занятого в экономике </t>
    </r>
    <r>
      <rPr>
        <sz val="12"/>
        <rFont val="Times New Roman"/>
        <family val="1"/>
        <charset val="204"/>
      </rPr>
      <t>муниципального района, городского округа Краснодарского края</t>
    </r>
  </si>
  <si>
    <t>7.1</t>
  </si>
  <si>
    <t>доля  численности населения занятого в среднем предпринимательстве</t>
  </si>
  <si>
    <t>7.2</t>
  </si>
  <si>
    <t>доля  численности населения занятого в малом предпринимательстве</t>
  </si>
  <si>
    <t>8</t>
  </si>
  <si>
    <t>Численность населения занятого в экономике муниципального района, городского округа</t>
  </si>
  <si>
    <t>9</t>
  </si>
  <si>
    <r>
      <rPr>
        <b/>
        <sz val="12"/>
        <rFont val="Times New Roman"/>
        <family val="1"/>
        <charset val="204"/>
      </rPr>
      <t xml:space="preserve">Доля среднесписочной численности работников 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малых и средних предприятий </t>
    </r>
    <r>
      <rPr>
        <sz val="12"/>
        <rFont val="Times New Roman"/>
        <family val="1"/>
        <charset val="204"/>
      </rPr>
      <t>(юридических лиц)</t>
    </r>
    <r>
      <rPr>
        <b/>
        <sz val="12"/>
        <rFont val="Times New Roman"/>
        <family val="1"/>
        <charset val="204"/>
      </rPr>
      <t xml:space="preserve"> в среднесписочной численности работников 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всех предприятий и организаций </t>
    </r>
    <r>
      <rPr>
        <sz val="12"/>
        <rFont val="Times New Roman"/>
        <family val="1"/>
        <charset val="204"/>
      </rPr>
      <t>(юридических лиц)</t>
    </r>
  </si>
  <si>
    <t>10</t>
  </si>
  <si>
    <r>
      <rPr>
        <b/>
        <sz val="12"/>
        <rFont val="Times New Roman"/>
        <family val="1"/>
        <charset val="204"/>
      </rPr>
      <t xml:space="preserve">Доля среднесписочной численности работников 
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малых предприятий </t>
    </r>
    <r>
      <rPr>
        <sz val="12"/>
        <rFont val="Times New Roman"/>
        <family val="1"/>
        <charset val="204"/>
      </rPr>
      <t>(юридических лиц)</t>
    </r>
    <r>
      <rPr>
        <b/>
        <sz val="12"/>
        <rFont val="Times New Roman"/>
        <family val="1"/>
        <charset val="204"/>
      </rPr>
      <t xml:space="preserve"> в среднесписочной численности работников 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всех предприятий и организаций </t>
    </r>
    <r>
      <rPr>
        <sz val="12"/>
        <rFont val="Times New Roman"/>
        <family val="1"/>
        <charset val="204"/>
      </rPr>
      <t>(юридических лиц)</t>
    </r>
  </si>
  <si>
    <t>11</t>
  </si>
  <si>
    <r>
      <rPr>
        <b/>
        <sz val="12"/>
        <rFont val="Times New Roman"/>
        <family val="1"/>
        <charset val="204"/>
      </rPr>
      <t>Среднесписочная численность работнико</t>
    </r>
    <r>
      <rPr>
        <sz val="12"/>
        <rFont val="Times New Roman"/>
        <family val="1"/>
        <charset val="204"/>
      </rPr>
      <t xml:space="preserve">в (без внешних совместителей) </t>
    </r>
    <r>
      <rPr>
        <b/>
        <sz val="12"/>
        <rFont val="Times New Roman"/>
        <family val="1"/>
        <charset val="204"/>
      </rPr>
      <t>средних предприятий</t>
    </r>
    <r>
      <rPr>
        <sz val="12"/>
        <rFont val="Times New Roman"/>
        <family val="1"/>
        <charset val="204"/>
      </rPr>
      <t xml:space="preserve"> (юридических лиц)  </t>
    </r>
  </si>
  <si>
    <t>12</t>
  </si>
  <si>
    <r>
      <rPr>
        <b/>
        <sz val="12"/>
        <rFont val="Times New Roman"/>
        <family val="1"/>
        <charset val="204"/>
      </rPr>
      <t>Среднесписочная численность работников</t>
    </r>
    <r>
      <rPr>
        <sz val="12"/>
        <rFont val="Times New Roman"/>
        <family val="1"/>
        <charset val="204"/>
      </rPr>
      <t xml:space="preserve"> (без внешних совместителей) </t>
    </r>
    <r>
      <rPr>
        <b/>
        <sz val="12"/>
        <rFont val="Times New Roman"/>
        <family val="1"/>
        <charset val="204"/>
      </rPr>
      <t>малых предприятий</t>
    </r>
    <r>
      <rPr>
        <sz val="12"/>
        <rFont val="Times New Roman"/>
        <family val="1"/>
        <charset val="204"/>
      </rPr>
      <t xml:space="preserve"> (юридических лиц) </t>
    </r>
  </si>
  <si>
    <t>13</t>
  </si>
  <si>
    <r>
      <rPr>
        <b/>
        <sz val="12"/>
        <rFont val="Times New Roman"/>
        <family val="1"/>
        <charset val="204"/>
      </rPr>
      <t>Среднесписочная численность работников</t>
    </r>
    <r>
      <rPr>
        <sz val="12"/>
        <rFont val="Times New Roman"/>
        <family val="1"/>
        <charset val="204"/>
      </rPr>
      <t xml:space="preserve"> (без внешних совместителей) </t>
    </r>
    <r>
      <rPr>
        <b/>
        <sz val="12"/>
        <rFont val="Times New Roman"/>
        <family val="1"/>
        <charset val="204"/>
      </rPr>
      <t>всех предприятий и организаций</t>
    </r>
    <r>
      <rPr>
        <sz val="12"/>
        <rFont val="Times New Roman"/>
        <family val="1"/>
        <charset val="204"/>
      </rPr>
      <t xml:space="preserve"> (юридических лиц)</t>
    </r>
  </si>
  <si>
    <t>14</t>
  </si>
  <si>
    <r>
      <rPr>
        <b/>
        <sz val="12"/>
        <rFont val="Times New Roman"/>
        <family val="1"/>
        <charset val="204"/>
      </rPr>
      <t xml:space="preserve">Численность постоянного населения </t>
    </r>
    <r>
      <rPr>
        <sz val="12"/>
        <rFont val="Times New Roman"/>
        <family val="1"/>
        <charset val="204"/>
      </rPr>
      <t>муниципального района, городского округа (на конец года)</t>
    </r>
  </si>
  <si>
    <t>15</t>
  </si>
  <si>
    <t>Оборот субъектов малого и среднего  предпринимательства - всего</t>
  </si>
  <si>
    <t>млн.руб.</t>
  </si>
  <si>
    <t>15.1</t>
  </si>
  <si>
    <t>15.1.1</t>
  </si>
  <si>
    <t>15.1.2</t>
  </si>
  <si>
    <t>15.2</t>
  </si>
  <si>
    <t>15.2.1</t>
  </si>
  <si>
    <t>15.2.2</t>
  </si>
  <si>
    <t>16</t>
  </si>
  <si>
    <r>
      <rPr>
        <b/>
        <sz val="12"/>
        <rFont val="Times New Roman"/>
        <family val="1"/>
        <charset val="204"/>
      </rPr>
      <t xml:space="preserve">Доля оборота субъектов малого и среднего предпринимательства в общем обороте всех хозяйствующих субъектов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</si>
  <si>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16.1</t>
  </si>
  <si>
    <t>доля  оборота субъектов среднего предпринимательства</t>
  </si>
  <si>
    <t>16.2</t>
  </si>
  <si>
    <t>доля  оборота субъектов малого предпринимательства</t>
  </si>
  <si>
    <t>17</t>
  </si>
  <si>
    <r>
      <rPr>
        <b/>
        <sz val="12"/>
        <rFont val="Times New Roman"/>
        <family val="1"/>
        <charset val="204"/>
      </rPr>
      <t xml:space="preserve">Оборот всех хозяйствующих субъектов 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</si>
  <si>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18</t>
  </si>
  <si>
    <t>Объем инвестиций в основной капитал субъектов  малого и среднего предпринимательства</t>
  </si>
  <si>
    <t>18.1</t>
  </si>
  <si>
    <t>18.1.1</t>
  </si>
  <si>
    <t>18.1.2</t>
  </si>
  <si>
    <t>18.2</t>
  </si>
  <si>
    <t>18.2.1</t>
  </si>
  <si>
    <t>18.2.2</t>
  </si>
  <si>
    <t>19</t>
  </si>
  <si>
    <t>Общий объем всех расходов бюджета муниципального района, городского округа</t>
  </si>
  <si>
    <t>рублей</t>
  </si>
  <si>
    <t>19.1</t>
  </si>
  <si>
    <t>фактические расходы на развитие субъектов малого и среднего предпринимательства (в рамках муниципальной программы (подпрограммы) развития малого и среднего предпринимательства)</t>
  </si>
  <si>
    <t>19.1.1</t>
  </si>
  <si>
    <t>фактические средства бюджета муниципального района, городского округа (местный бюджет без учета краевых и федеральных средств)</t>
  </si>
  <si>
    <t>19.1.2</t>
  </si>
  <si>
    <t>фактические средства краевого и федерального бюджетов (софинансирование)</t>
  </si>
  <si>
    <t>Динамика развития малого и среднего предпринимательства в Белореченском районе  по итогам 2 квартала 2020 года</t>
  </si>
  <si>
    <t>Заместитель главы муниципального образования Белореченский район</t>
  </si>
  <si>
    <t>С.А. Семейкин</t>
  </si>
  <si>
    <t>исп.: Ермакова В.В.</t>
  </si>
  <si>
    <t>тел.: 86155-3-35-38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</si>
</sst>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9"/>
      <name val="Arial"/>
      <family val="2"/>
      <charset val="204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Arial"/>
      <family val="2"/>
      <charset val="204"/>
    </font>
    <font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sz val="9"/>
      <name val="Times New Roman"/>
      <family val="1"/>
      <charset val="1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1">
    <xf numFmtId="0" fontId="0" fillId="0" borderId="0">
      <alignment vertical="top" wrapText="1"/>
    </xf>
  </cellStyleXfs>
  <cellXfs count="62">
    <xf numFmtId="0" fontId="0" fillId="0" borderId="0" xfId="0">
      <alignment vertical="top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" fontId="5" fillId="0" borderId="0" xfId="0" applyNumberFormat="1" applyFont="1" applyBorder="1" applyAlignment="1" applyProtection="1">
      <alignment horizontal="center" wrapText="1"/>
    </xf>
    <xf numFmtId="1" fontId="5" fillId="0" borderId="0" xfId="0" applyNumberFormat="1" applyFont="1" applyBorder="1" applyAlignment="1" applyProtection="1">
      <alignment horizontal="center" wrapText="1"/>
      <protection locked="0"/>
    </xf>
    <xf numFmtId="1" fontId="4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1" fontId="1" fillId="0" borderId="0" xfId="0" applyNumberFormat="1" applyFont="1" applyAlignment="1" applyProtection="1"/>
    <xf numFmtId="1" fontId="1" fillId="0" borderId="0" xfId="0" applyNumberFormat="1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1" fontId="4" fillId="0" borderId="0" xfId="0" applyNumberFormat="1" applyFont="1" applyBorder="1" applyAlignment="1" applyProtection="1">
      <alignment horizontal="center"/>
      <protection locked="0"/>
    </xf>
    <xf numFmtId="1" fontId="5" fillId="0" borderId="0" xfId="0" applyNumberFormat="1" applyFont="1" applyBorder="1" applyAlignment="1" applyProtection="1">
      <alignment horizontal="center" wrapText="1"/>
      <protection locked="0"/>
    </xf>
    <xf numFmtId="0" fontId="0" fillId="0" borderId="0" xfId="0" applyProtection="1">
      <alignment vertical="top" wrapText="1"/>
    </xf>
    <xf numFmtId="1" fontId="5" fillId="0" borderId="0" xfId="0" applyNumberFormat="1" applyFont="1" applyBorder="1" applyAlignment="1" applyProtection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 applyProtection="1">
      <alignment wrapText="1"/>
    </xf>
    <xf numFmtId="3" fontId="8" fillId="0" borderId="1" xfId="0" applyNumberFormat="1" applyFont="1" applyBorder="1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horizontal="center" vertical="center"/>
    </xf>
    <xf numFmtId="10" fontId="8" fillId="0" borderId="1" xfId="0" applyNumberFormat="1" applyFont="1" applyBorder="1" applyAlignment="1" applyProtection="1">
      <alignment horizontal="center" vertical="center"/>
    </xf>
    <xf numFmtId="0" fontId="9" fillId="0" borderId="1" xfId="0" applyFont="1" applyBorder="1">
      <alignment vertical="top" wrapText="1"/>
    </xf>
    <xf numFmtId="0" fontId="0" fillId="0" borderId="1" xfId="0" applyBorder="1">
      <alignment vertical="top" wrapText="1"/>
    </xf>
    <xf numFmtId="1" fontId="10" fillId="0" borderId="1" xfId="0" applyNumberFormat="1" applyFont="1" applyBorder="1" applyAlignment="1" applyProtection="1">
      <alignment horizontal="left" vertical="top" wrapText="1" indent="12"/>
    </xf>
    <xf numFmtId="1" fontId="10" fillId="0" borderId="1" xfId="0" applyNumberFormat="1" applyFont="1" applyBorder="1" applyAlignment="1" applyProtection="1">
      <alignment horizontal="center" vertical="center" wrapText="1"/>
    </xf>
    <xf numFmtId="1" fontId="11" fillId="0" borderId="1" xfId="0" applyNumberFormat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left" vertical="top" wrapText="1" indent="15"/>
    </xf>
    <xf numFmtId="1" fontId="5" fillId="0" borderId="1" xfId="0" applyNumberFormat="1" applyFont="1" applyBorder="1" applyAlignment="1" applyProtection="1">
      <alignment horizontal="center" vertical="center" wrapText="1"/>
    </xf>
    <xf numFmtId="3" fontId="12" fillId="0" borderId="1" xfId="0" applyNumberFormat="1" applyFont="1" applyBorder="1" applyAlignment="1" applyProtection="1">
      <alignment horizontal="center" vertical="center"/>
      <protection locked="0"/>
    </xf>
    <xf numFmtId="3" fontId="11" fillId="0" borderId="1" xfId="0" applyNumberFormat="1" applyFont="1" applyBorder="1" applyAlignment="1" applyProtection="1">
      <alignment horizontal="center" vertical="center"/>
    </xf>
    <xf numFmtId="165" fontId="8" fillId="0" borderId="1" xfId="0" applyNumberFormat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left" wrapText="1" indent="12"/>
    </xf>
    <xf numFmtId="165" fontId="12" fillId="0" borderId="1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left" wrapText="1"/>
    </xf>
    <xf numFmtId="1" fontId="4" fillId="0" borderId="1" xfId="0" applyNumberFormat="1" applyFont="1" applyBorder="1" applyAlignment="1" applyProtection="1">
      <alignment vertical="top" wrapText="1"/>
    </xf>
    <xf numFmtId="164" fontId="11" fillId="0" borderId="1" xfId="0" applyNumberFormat="1" applyFont="1" applyBorder="1" applyAlignment="1" applyProtection="1">
      <alignment horizontal="center" vertical="center"/>
    </xf>
    <xf numFmtId="165" fontId="12" fillId="0" borderId="1" xfId="0" applyNumberFormat="1" applyFont="1" applyBorder="1" applyAlignment="1" applyProtection="1">
      <alignment horizontal="center"/>
      <protection locked="0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3" fontId="8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wrapText="1" indent="12"/>
    </xf>
    <xf numFmtId="0" fontId="4" fillId="0" borderId="1" xfId="0" applyFont="1" applyBorder="1" applyAlignment="1" applyProtection="1">
      <alignment horizontal="left" wrapText="1" indent="15"/>
    </xf>
    <xf numFmtId="3" fontId="12" fillId="0" borderId="0" xfId="0" applyNumberFormat="1" applyFont="1" applyBorder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protection locked="0"/>
    </xf>
    <xf numFmtId="1" fontId="1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" fontId="5" fillId="0" borderId="0" xfId="0" applyNumberFormat="1" applyFont="1" applyAlignment="1" applyProtection="1">
      <alignment horizontal="left" vertical="top"/>
    </xf>
    <xf numFmtId="1" fontId="13" fillId="0" borderId="0" xfId="0" applyNumberFormat="1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84"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7"/>
  <sheetViews>
    <sheetView tabSelected="1" zoomScaleNormal="100" workbookViewId="0">
      <selection activeCell="B67" sqref="B67"/>
    </sheetView>
  </sheetViews>
  <sheetFormatPr defaultRowHeight="12" x14ac:dyDescent="0.2"/>
  <cols>
    <col min="1" max="1" width="8" collapsed="1"/>
    <col min="2" max="2" width="86.42578125" collapsed="1"/>
    <col min="3" max="3" width="10.7109375" collapsed="1"/>
    <col min="4" max="5" width="22.42578125" collapsed="1"/>
    <col min="6" max="7" width="17.85546875" collapsed="1"/>
    <col min="8" max="8" width="37.140625" customWidth="1" collapsed="1"/>
    <col min="9" max="9" width="16.42578125" collapsed="1"/>
    <col min="10" max="13" width="14.42578125" collapsed="1"/>
    <col min="14" max="1025" width="16.42578125" collapsed="1"/>
  </cols>
  <sheetData>
    <row r="1" spans="1:13" ht="45.75" customHeight="1" x14ac:dyDescent="0.25">
      <c r="B1" s="7"/>
      <c r="C1" s="8"/>
      <c r="D1" s="7"/>
      <c r="E1" s="6" t="s">
        <v>0</v>
      </c>
      <c r="F1" s="6"/>
      <c r="G1" s="9"/>
    </row>
    <row r="2" spans="1:13" x14ac:dyDescent="0.2">
      <c r="B2" s="7"/>
      <c r="C2" s="7"/>
      <c r="D2" s="7"/>
      <c r="E2" s="7"/>
      <c r="F2" s="10" t="s">
        <v>1</v>
      </c>
      <c r="G2" s="10" t="s">
        <v>1</v>
      </c>
    </row>
    <row r="3" spans="1:13" ht="15.75" x14ac:dyDescent="0.25">
      <c r="B3" s="5"/>
      <c r="C3" s="5"/>
      <c r="D3" s="5"/>
      <c r="E3" s="5"/>
      <c r="F3" s="5"/>
      <c r="G3" s="11"/>
    </row>
    <row r="4" spans="1:13" ht="45.75" customHeight="1" x14ac:dyDescent="0.25">
      <c r="B4" s="4" t="s">
        <v>102</v>
      </c>
      <c r="C4" s="4"/>
      <c r="D4" s="4"/>
      <c r="E4" s="4"/>
      <c r="F4" s="4"/>
      <c r="G4" s="12"/>
      <c r="K4" s="13"/>
    </row>
    <row r="5" spans="1:13" ht="15" customHeight="1" x14ac:dyDescent="0.25">
      <c r="B5" s="3"/>
      <c r="C5" s="3"/>
      <c r="D5" s="3"/>
      <c r="E5" s="3"/>
      <c r="F5" s="3"/>
      <c r="G5" s="14"/>
      <c r="J5" s="2" t="s">
        <v>2</v>
      </c>
      <c r="K5" s="2"/>
      <c r="L5" s="2" t="s">
        <v>3</v>
      </c>
      <c r="M5" s="2"/>
    </row>
    <row r="6" spans="1:13" ht="47.25" x14ac:dyDescent="0.2">
      <c r="A6" s="16" t="s">
        <v>4</v>
      </c>
      <c r="B6" s="16" t="s">
        <v>5</v>
      </c>
      <c r="C6" s="16" t="s">
        <v>6</v>
      </c>
      <c r="D6" s="16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J6" s="15" t="s">
        <v>12</v>
      </c>
      <c r="K6" s="15" t="s">
        <v>13</v>
      </c>
      <c r="L6" s="15" t="s">
        <v>12</v>
      </c>
      <c r="M6" s="15" t="s">
        <v>13</v>
      </c>
    </row>
    <row r="7" spans="1:13" ht="18.75" x14ac:dyDescent="0.25">
      <c r="A7" s="17">
        <v>1</v>
      </c>
      <c r="B7" s="18" t="s">
        <v>14</v>
      </c>
      <c r="C7" s="16" t="s">
        <v>15</v>
      </c>
      <c r="D7" s="19">
        <f>D8+D11</f>
        <v>4075</v>
      </c>
      <c r="E7" s="19">
        <f>E8+E11</f>
        <v>4155</v>
      </c>
      <c r="F7" s="20">
        <f t="shared" ref="F7:F38" si="0">D7-E7</f>
        <v>-80</v>
      </c>
      <c r="G7" s="21">
        <f t="shared" ref="G7:G38" si="1">D7/E7-1</f>
        <v>-1.9253910950661868E-2</v>
      </c>
      <c r="H7" s="22"/>
      <c r="J7" s="23"/>
      <c r="K7" s="23"/>
      <c r="L7" s="23"/>
      <c r="M7" s="23"/>
    </row>
    <row r="8" spans="1:13" ht="19.5" x14ac:dyDescent="0.2">
      <c r="A8" s="17" t="s">
        <v>16</v>
      </c>
      <c r="B8" s="24" t="s">
        <v>17</v>
      </c>
      <c r="C8" s="25" t="s">
        <v>15</v>
      </c>
      <c r="D8" s="26">
        <f>D9+D10</f>
        <v>8</v>
      </c>
      <c r="E8" s="26">
        <f>E9+E10</f>
        <v>5</v>
      </c>
      <c r="F8" s="20">
        <f t="shared" si="0"/>
        <v>3</v>
      </c>
      <c r="G8" s="21">
        <f t="shared" si="1"/>
        <v>0.60000000000000009</v>
      </c>
      <c r="H8" s="22"/>
      <c r="J8" s="23"/>
      <c r="K8" s="23"/>
      <c r="L8" s="23"/>
      <c r="M8" s="23"/>
    </row>
    <row r="9" spans="1:13" ht="18.75" x14ac:dyDescent="0.2">
      <c r="A9" s="17" t="s">
        <v>18</v>
      </c>
      <c r="B9" s="27" t="s">
        <v>19</v>
      </c>
      <c r="C9" s="28" t="s">
        <v>15</v>
      </c>
      <c r="D9" s="29">
        <v>7</v>
      </c>
      <c r="E9" s="29">
        <v>5</v>
      </c>
      <c r="F9" s="20">
        <f t="shared" si="0"/>
        <v>2</v>
      </c>
      <c r="G9" s="21">
        <f t="shared" si="1"/>
        <v>0.39999999999999991</v>
      </c>
      <c r="H9" s="22"/>
      <c r="J9" s="23">
        <v>7</v>
      </c>
      <c r="K9" s="23">
        <v>5</v>
      </c>
      <c r="L9" s="23">
        <f>D9-J9</f>
        <v>0</v>
      </c>
      <c r="M9" s="23">
        <f>E9-K9</f>
        <v>0</v>
      </c>
    </row>
    <row r="10" spans="1:13" ht="18.75" x14ac:dyDescent="0.2">
      <c r="A10" s="17" t="s">
        <v>20</v>
      </c>
      <c r="B10" s="27" t="s">
        <v>21</v>
      </c>
      <c r="C10" s="28" t="s">
        <v>15</v>
      </c>
      <c r="D10" s="29">
        <v>1</v>
      </c>
      <c r="E10" s="29">
        <v>0</v>
      </c>
      <c r="F10" s="20">
        <f t="shared" si="0"/>
        <v>1</v>
      </c>
      <c r="G10" s="21" t="e">
        <f t="shared" si="1"/>
        <v>#DIV/0!</v>
      </c>
      <c r="H10" s="22"/>
      <c r="J10" s="23">
        <v>1</v>
      </c>
      <c r="K10" s="23">
        <v>0</v>
      </c>
      <c r="L10" s="23">
        <f>D10-J10</f>
        <v>0</v>
      </c>
      <c r="M10" s="23">
        <f>E10-K10</f>
        <v>0</v>
      </c>
    </row>
    <row r="11" spans="1:13" ht="17.45" customHeight="1" x14ac:dyDescent="0.2">
      <c r="A11" s="17" t="s">
        <v>22</v>
      </c>
      <c r="B11" s="24" t="s">
        <v>23</v>
      </c>
      <c r="C11" s="25" t="s">
        <v>15</v>
      </c>
      <c r="D11" s="30">
        <f>D12+D13</f>
        <v>4067</v>
      </c>
      <c r="E11" s="30">
        <f>E12+E13</f>
        <v>4150</v>
      </c>
      <c r="F11" s="20">
        <f t="shared" si="0"/>
        <v>-83</v>
      </c>
      <c r="G11" s="21">
        <f t="shared" si="1"/>
        <v>-2.0000000000000018E-2</v>
      </c>
      <c r="H11" s="22"/>
      <c r="J11" s="23"/>
      <c r="K11" s="23"/>
      <c r="L11" s="23"/>
      <c r="M11" s="23"/>
    </row>
    <row r="12" spans="1:13" ht="18.75" x14ac:dyDescent="0.2">
      <c r="A12" s="17" t="s">
        <v>24</v>
      </c>
      <c r="B12" s="27" t="s">
        <v>19</v>
      </c>
      <c r="C12" s="28" t="s">
        <v>15</v>
      </c>
      <c r="D12" s="29">
        <v>890</v>
      </c>
      <c r="E12" s="29">
        <v>930</v>
      </c>
      <c r="F12" s="20">
        <f t="shared" si="0"/>
        <v>-40</v>
      </c>
      <c r="G12" s="21">
        <f t="shared" si="1"/>
        <v>-4.3010752688172005E-2</v>
      </c>
      <c r="H12" s="22"/>
      <c r="J12" s="23">
        <v>890</v>
      </c>
      <c r="K12" s="23">
        <v>930</v>
      </c>
      <c r="L12" s="23">
        <f>D12-J12</f>
        <v>0</v>
      </c>
      <c r="M12" s="23">
        <f>E12-K12</f>
        <v>0</v>
      </c>
    </row>
    <row r="13" spans="1:13" ht="18.75" x14ac:dyDescent="0.2">
      <c r="A13" s="17" t="s">
        <v>25</v>
      </c>
      <c r="B13" s="27" t="s">
        <v>21</v>
      </c>
      <c r="C13" s="28" t="s">
        <v>15</v>
      </c>
      <c r="D13" s="29">
        <v>3177</v>
      </c>
      <c r="E13" s="29">
        <v>3220</v>
      </c>
      <c r="F13" s="20">
        <f t="shared" si="0"/>
        <v>-43</v>
      </c>
      <c r="G13" s="21">
        <f t="shared" si="1"/>
        <v>-1.3354037267080732E-2</v>
      </c>
      <c r="H13" s="22"/>
      <c r="J13" s="23">
        <v>3177</v>
      </c>
      <c r="K13" s="23">
        <v>3220</v>
      </c>
      <c r="L13" s="23">
        <f>D13-J13</f>
        <v>0</v>
      </c>
      <c r="M13" s="23">
        <f>E13-K13</f>
        <v>0</v>
      </c>
    </row>
    <row r="14" spans="1:13" ht="31.5" x14ac:dyDescent="0.25">
      <c r="A14" s="17" t="s">
        <v>26</v>
      </c>
      <c r="B14" s="18" t="s">
        <v>27</v>
      </c>
      <c r="C14" s="16" t="s">
        <v>28</v>
      </c>
      <c r="D14" s="31">
        <f>D7/D19*100</f>
        <v>87.46512127065894</v>
      </c>
      <c r="E14" s="31">
        <f>E7/E19*100</f>
        <v>86.06048053024027</v>
      </c>
      <c r="F14" s="20">
        <f t="shared" si="0"/>
        <v>1.4046407404186709</v>
      </c>
      <c r="G14" s="21">
        <f t="shared" si="1"/>
        <v>1.6321553537283595E-2</v>
      </c>
      <c r="H14" s="22"/>
      <c r="J14" s="23"/>
      <c r="K14" s="23"/>
      <c r="L14" s="23"/>
      <c r="M14" s="23"/>
    </row>
    <row r="15" spans="1:13" ht="18.75" x14ac:dyDescent="0.25">
      <c r="A15" s="17" t="s">
        <v>29</v>
      </c>
      <c r="B15" s="32" t="s">
        <v>30</v>
      </c>
      <c r="C15" s="28" t="s">
        <v>28</v>
      </c>
      <c r="D15" s="33">
        <f>D8/D19*100</f>
        <v>0.17171066752521999</v>
      </c>
      <c r="E15" s="33">
        <f>E8/E19*100</f>
        <v>0.10356255178127589</v>
      </c>
      <c r="F15" s="20">
        <f t="shared" si="0"/>
        <v>6.8148115743944096E-2</v>
      </c>
      <c r="G15" s="21">
        <f t="shared" si="1"/>
        <v>0.65803820562352411</v>
      </c>
      <c r="H15" s="22"/>
      <c r="J15" s="23"/>
      <c r="K15" s="23"/>
      <c r="L15" s="23"/>
      <c r="M15" s="23"/>
    </row>
    <row r="16" spans="1:13" ht="18.75" x14ac:dyDescent="0.25">
      <c r="A16" s="17" t="s">
        <v>31</v>
      </c>
      <c r="B16" s="32" t="s">
        <v>32</v>
      </c>
      <c r="C16" s="28" t="s">
        <v>28</v>
      </c>
      <c r="D16" s="33">
        <f>D11/D19*100</f>
        <v>87.293410603133708</v>
      </c>
      <c r="E16" s="33">
        <f>E11/E19*100</f>
        <v>85.956917978458989</v>
      </c>
      <c r="F16" s="20">
        <f t="shared" si="0"/>
        <v>1.3364926246747189</v>
      </c>
      <c r="G16" s="21">
        <f t="shared" si="1"/>
        <v>1.5548400944408458E-2</v>
      </c>
      <c r="H16" s="22"/>
      <c r="J16" s="23"/>
      <c r="K16" s="23"/>
      <c r="L16" s="23"/>
      <c r="M16" s="23"/>
    </row>
    <row r="17" spans="1:13" ht="31.5" x14ac:dyDescent="0.25">
      <c r="A17" s="17" t="s">
        <v>33</v>
      </c>
      <c r="B17" s="18" t="s">
        <v>34</v>
      </c>
      <c r="C17" s="16" t="s">
        <v>15</v>
      </c>
      <c r="D17" s="31">
        <f>D7/D36*10000</f>
        <v>374.17933060924662</v>
      </c>
      <c r="E17" s="31">
        <f>E7/E36*10000</f>
        <v>383.73800530121815</v>
      </c>
      <c r="F17" s="20">
        <f t="shared" si="0"/>
        <v>-9.5586746919715324</v>
      </c>
      <c r="G17" s="21">
        <f t="shared" si="1"/>
        <v>-2.490937712689778E-2</v>
      </c>
      <c r="H17" s="22"/>
      <c r="J17" s="23"/>
      <c r="K17" s="23"/>
      <c r="L17" s="23"/>
      <c r="M17" s="23"/>
    </row>
    <row r="18" spans="1:13" ht="31.5" x14ac:dyDescent="0.25">
      <c r="A18" s="17" t="s">
        <v>35</v>
      </c>
      <c r="B18" s="18" t="s">
        <v>36</v>
      </c>
      <c r="C18" s="16" t="s">
        <v>15</v>
      </c>
      <c r="D18" s="31">
        <f>D7/D36*1000</f>
        <v>37.417933060924661</v>
      </c>
      <c r="E18" s="31">
        <f>E7/E36*1000</f>
        <v>38.373800530121812</v>
      </c>
      <c r="F18" s="20">
        <f t="shared" si="0"/>
        <v>-0.95586746919715182</v>
      </c>
      <c r="G18" s="21">
        <f t="shared" si="1"/>
        <v>-2.4909377126897669E-2</v>
      </c>
      <c r="H18" s="22"/>
      <c r="J18" s="23"/>
      <c r="K18" s="23"/>
      <c r="L18" s="23"/>
      <c r="M18" s="23"/>
    </row>
    <row r="19" spans="1:13" ht="31.5" x14ac:dyDescent="0.25">
      <c r="A19" s="17" t="s">
        <v>37</v>
      </c>
      <c r="B19" s="18" t="s">
        <v>38</v>
      </c>
      <c r="C19" s="16" t="s">
        <v>15</v>
      </c>
      <c r="D19" s="29">
        <v>4659</v>
      </c>
      <c r="E19" s="29">
        <v>4828</v>
      </c>
      <c r="F19" s="20">
        <f t="shared" si="0"/>
        <v>-169</v>
      </c>
      <c r="G19" s="21">
        <f t="shared" si="1"/>
        <v>-3.5004142502071289E-2</v>
      </c>
      <c r="H19" s="22"/>
      <c r="J19" s="23">
        <v>4659</v>
      </c>
      <c r="K19" s="23">
        <v>4828</v>
      </c>
      <c r="L19" s="23">
        <f>D19-J19</f>
        <v>0</v>
      </c>
      <c r="M19" s="23">
        <f>E19-K19</f>
        <v>0</v>
      </c>
    </row>
    <row r="20" spans="1:13" ht="31.5" x14ac:dyDescent="0.25">
      <c r="A20" s="17" t="s">
        <v>39</v>
      </c>
      <c r="B20" s="34" t="s">
        <v>40</v>
      </c>
      <c r="C20" s="16" t="s">
        <v>41</v>
      </c>
      <c r="D20" s="19">
        <f>D10+D13+D21+D24</f>
        <v>11763</v>
      </c>
      <c r="E20" s="19">
        <f>E10+E13+E21+E24</f>
        <v>11787</v>
      </c>
      <c r="F20" s="20">
        <f t="shared" si="0"/>
        <v>-24</v>
      </c>
      <c r="G20" s="21">
        <f t="shared" si="1"/>
        <v>-2.0361415118350656E-3</v>
      </c>
      <c r="H20" s="22"/>
      <c r="J20" s="23"/>
      <c r="K20" s="23"/>
      <c r="L20" s="23"/>
      <c r="M20" s="23"/>
    </row>
    <row r="21" spans="1:13" ht="19.5" x14ac:dyDescent="0.2">
      <c r="A21" s="17" t="s">
        <v>42</v>
      </c>
      <c r="B21" s="24" t="s">
        <v>17</v>
      </c>
      <c r="C21" s="25" t="s">
        <v>41</v>
      </c>
      <c r="D21" s="30">
        <f>D22+D23</f>
        <v>440</v>
      </c>
      <c r="E21" s="30">
        <f>E22+E23</f>
        <v>364</v>
      </c>
      <c r="F21" s="20">
        <f t="shared" si="0"/>
        <v>76</v>
      </c>
      <c r="G21" s="21">
        <f t="shared" si="1"/>
        <v>0.20879120879120872</v>
      </c>
      <c r="H21" s="22"/>
      <c r="J21" s="23"/>
      <c r="K21" s="23"/>
      <c r="L21" s="23"/>
      <c r="M21" s="23"/>
    </row>
    <row r="22" spans="1:13" ht="18.75" x14ac:dyDescent="0.2">
      <c r="A22" s="17" t="s">
        <v>43</v>
      </c>
      <c r="B22" s="27" t="s">
        <v>19</v>
      </c>
      <c r="C22" s="28" t="s">
        <v>41</v>
      </c>
      <c r="D22" s="29">
        <v>365</v>
      </c>
      <c r="E22" s="29">
        <v>364</v>
      </c>
      <c r="F22" s="20">
        <f t="shared" si="0"/>
        <v>1</v>
      </c>
      <c r="G22" s="21">
        <f t="shared" si="1"/>
        <v>2.7472527472527375E-3</v>
      </c>
      <c r="H22" s="22"/>
      <c r="J22" s="23">
        <v>365</v>
      </c>
      <c r="K22" s="23">
        <v>364</v>
      </c>
      <c r="L22" s="23">
        <f>D22-J22</f>
        <v>0</v>
      </c>
      <c r="M22" s="23">
        <f>E22-K22</f>
        <v>0</v>
      </c>
    </row>
    <row r="23" spans="1:13" ht="18.75" x14ac:dyDescent="0.2">
      <c r="A23" s="17" t="s">
        <v>44</v>
      </c>
      <c r="B23" s="27" t="s">
        <v>21</v>
      </c>
      <c r="C23" s="28" t="s">
        <v>41</v>
      </c>
      <c r="D23" s="29">
        <v>75</v>
      </c>
      <c r="E23" s="29">
        <v>0</v>
      </c>
      <c r="F23" s="20">
        <f t="shared" si="0"/>
        <v>75</v>
      </c>
      <c r="G23" s="21" t="e">
        <f t="shared" si="1"/>
        <v>#DIV/0!</v>
      </c>
      <c r="H23" s="22"/>
      <c r="J23" s="23">
        <v>75</v>
      </c>
      <c r="K23" s="23">
        <v>0</v>
      </c>
      <c r="L23" s="23">
        <f>D23-J23</f>
        <v>0</v>
      </c>
      <c r="M23" s="23">
        <f>E23-K23</f>
        <v>0</v>
      </c>
    </row>
    <row r="24" spans="1:13" ht="17.45" customHeight="1" x14ac:dyDescent="0.2">
      <c r="A24" s="17" t="s">
        <v>45</v>
      </c>
      <c r="B24" s="24" t="s">
        <v>23</v>
      </c>
      <c r="C24" s="25" t="s">
        <v>41</v>
      </c>
      <c r="D24" s="30">
        <f>D25+D26</f>
        <v>8145</v>
      </c>
      <c r="E24" s="30">
        <f>E25+E26</f>
        <v>8203</v>
      </c>
      <c r="F24" s="20">
        <f t="shared" si="0"/>
        <v>-58</v>
      </c>
      <c r="G24" s="21">
        <f t="shared" si="1"/>
        <v>-7.0705839327075415E-3</v>
      </c>
      <c r="H24" s="22"/>
      <c r="J24" s="23"/>
      <c r="K24" s="23"/>
      <c r="L24" s="23"/>
      <c r="M24" s="23"/>
    </row>
    <row r="25" spans="1:13" ht="18.75" x14ac:dyDescent="0.2">
      <c r="A25" s="17" t="s">
        <v>46</v>
      </c>
      <c r="B25" s="27" t="s">
        <v>19</v>
      </c>
      <c r="C25" s="28" t="s">
        <v>41</v>
      </c>
      <c r="D25" s="29">
        <v>5957</v>
      </c>
      <c r="E25" s="29">
        <v>6075</v>
      </c>
      <c r="F25" s="20">
        <f t="shared" si="0"/>
        <v>-118</v>
      </c>
      <c r="G25" s="21">
        <f t="shared" si="1"/>
        <v>-1.942386831275722E-2</v>
      </c>
      <c r="H25" s="22"/>
      <c r="J25" s="23">
        <v>5957</v>
      </c>
      <c r="K25" s="23">
        <v>6075</v>
      </c>
      <c r="L25" s="23">
        <f>D25-J25</f>
        <v>0</v>
      </c>
      <c r="M25" s="23">
        <f>E25-K25</f>
        <v>0</v>
      </c>
    </row>
    <row r="26" spans="1:13" ht="18.75" x14ac:dyDescent="0.2">
      <c r="A26" s="17" t="s">
        <v>47</v>
      </c>
      <c r="B26" s="27" t="s">
        <v>21</v>
      </c>
      <c r="C26" s="28" t="s">
        <v>41</v>
      </c>
      <c r="D26" s="29">
        <v>2188</v>
      </c>
      <c r="E26" s="29">
        <v>2128</v>
      </c>
      <c r="F26" s="20">
        <f t="shared" si="0"/>
        <v>60</v>
      </c>
      <c r="G26" s="21">
        <f t="shared" si="1"/>
        <v>2.8195488721804551E-2</v>
      </c>
      <c r="H26" s="22"/>
      <c r="J26" s="23">
        <v>2188</v>
      </c>
      <c r="K26" s="23">
        <v>2128</v>
      </c>
      <c r="L26" s="23">
        <f>D26-J26</f>
        <v>0</v>
      </c>
      <c r="M26" s="23">
        <f>E26-K26</f>
        <v>0</v>
      </c>
    </row>
    <row r="27" spans="1:13" ht="47.25" x14ac:dyDescent="0.25">
      <c r="A27" s="17" t="s">
        <v>48</v>
      </c>
      <c r="B27" s="18" t="s">
        <v>49</v>
      </c>
      <c r="C27" s="16" t="s">
        <v>28</v>
      </c>
      <c r="D27" s="31">
        <f>D20/D30*100</f>
        <v>28.002475777846549</v>
      </c>
      <c r="E27" s="31">
        <f>E20/E30*100</f>
        <v>28.156800917299702</v>
      </c>
      <c r="F27" s="20">
        <f t="shared" si="0"/>
        <v>-0.15432513945315307</v>
      </c>
      <c r="G27" s="21">
        <f t="shared" si="1"/>
        <v>-5.480918798496548E-3</v>
      </c>
      <c r="H27" s="22"/>
      <c r="J27" s="23"/>
      <c r="K27" s="23"/>
      <c r="L27" s="23"/>
      <c r="M27" s="23"/>
    </row>
    <row r="28" spans="1:13" ht="31.5" x14ac:dyDescent="0.25">
      <c r="A28" s="17" t="s">
        <v>50</v>
      </c>
      <c r="B28" s="32" t="s">
        <v>51</v>
      </c>
      <c r="C28" s="28" t="s">
        <v>28</v>
      </c>
      <c r="D28" s="33">
        <f>(D21+D10)/D30*100</f>
        <v>1.0498250291618063</v>
      </c>
      <c r="E28" s="33">
        <f>(E21+E10)/E30*100</f>
        <v>0.86952367302087807</v>
      </c>
      <c r="F28" s="20">
        <f t="shared" si="0"/>
        <v>0.18030135614092824</v>
      </c>
      <c r="G28" s="21">
        <f t="shared" si="1"/>
        <v>0.20735646622998738</v>
      </c>
      <c r="H28" s="22"/>
      <c r="J28" s="23"/>
      <c r="K28" s="23"/>
      <c r="L28" s="23"/>
      <c r="M28" s="23"/>
    </row>
    <row r="29" spans="1:13" ht="31.5" x14ac:dyDescent="0.25">
      <c r="A29" s="17" t="s">
        <v>52</v>
      </c>
      <c r="B29" s="32" t="s">
        <v>53</v>
      </c>
      <c r="C29" s="28" t="s">
        <v>28</v>
      </c>
      <c r="D29" s="33">
        <f>(D13+D24)/D30*100</f>
        <v>26.952650748684743</v>
      </c>
      <c r="E29" s="33">
        <f>(E13+E24)/E30*100</f>
        <v>27.287277244278823</v>
      </c>
      <c r="F29" s="20">
        <f t="shared" si="0"/>
        <v>-0.33462649559407964</v>
      </c>
      <c r="G29" s="21">
        <f t="shared" si="1"/>
        <v>-1.2263095822953152E-2</v>
      </c>
      <c r="H29" s="22"/>
      <c r="J29" s="23"/>
      <c r="K29" s="23"/>
      <c r="L29" s="23"/>
      <c r="M29" s="23"/>
    </row>
    <row r="30" spans="1:13" ht="31.5" x14ac:dyDescent="0.2">
      <c r="A30" s="17" t="s">
        <v>54</v>
      </c>
      <c r="B30" s="35" t="s">
        <v>55</v>
      </c>
      <c r="C30" s="16" t="s">
        <v>41</v>
      </c>
      <c r="D30" s="29">
        <v>42007</v>
      </c>
      <c r="E30" s="29">
        <v>41862</v>
      </c>
      <c r="F30" s="20">
        <f t="shared" si="0"/>
        <v>145</v>
      </c>
      <c r="G30" s="21">
        <f t="shared" si="1"/>
        <v>3.4637618842865425E-3</v>
      </c>
      <c r="H30" s="22"/>
      <c r="J30" s="23">
        <v>42007</v>
      </c>
      <c r="K30" s="23">
        <v>41862</v>
      </c>
      <c r="L30" s="23">
        <f>D30-J30</f>
        <v>0</v>
      </c>
      <c r="M30" s="23">
        <f>E30-K30</f>
        <v>0</v>
      </c>
    </row>
    <row r="31" spans="1:13" ht="63" x14ac:dyDescent="0.2">
      <c r="A31" s="17" t="s">
        <v>56</v>
      </c>
      <c r="B31" s="35" t="s">
        <v>57</v>
      </c>
      <c r="C31" s="16" t="s">
        <v>28</v>
      </c>
      <c r="D31" s="20">
        <f>(D33+D34)/D35*100</f>
        <v>29.705854712902923</v>
      </c>
      <c r="E31" s="20">
        <f>(E33+E34)/E35*100</f>
        <v>30.257036793383769</v>
      </c>
      <c r="F31" s="20">
        <f t="shared" si="0"/>
        <v>-0.55118208048084583</v>
      </c>
      <c r="G31" s="21">
        <f t="shared" si="1"/>
        <v>-1.8216657640492073E-2</v>
      </c>
      <c r="H31" s="22"/>
      <c r="J31" s="23"/>
      <c r="K31" s="23"/>
      <c r="L31" s="23"/>
      <c r="M31" s="23"/>
    </row>
    <row r="32" spans="1:13" ht="63" x14ac:dyDescent="0.2">
      <c r="A32" s="17" t="s">
        <v>58</v>
      </c>
      <c r="B32" s="35" t="s">
        <v>59</v>
      </c>
      <c r="C32" s="16" t="s">
        <v>28</v>
      </c>
      <c r="D32" s="20">
        <f>D34/D35*100</f>
        <v>27.990790339253831</v>
      </c>
      <c r="E32" s="20">
        <f>E34/E35*100</f>
        <v>28.546590855692873</v>
      </c>
      <c r="F32" s="20">
        <f t="shared" si="0"/>
        <v>-0.55580051643904227</v>
      </c>
      <c r="G32" s="21">
        <f t="shared" si="1"/>
        <v>-1.9469943687801194E-2</v>
      </c>
      <c r="H32" s="22"/>
      <c r="J32" s="23"/>
      <c r="K32" s="23"/>
      <c r="L32" s="23"/>
      <c r="M32" s="23"/>
    </row>
    <row r="33" spans="1:13" ht="31.5" x14ac:dyDescent="0.2">
      <c r="A33" s="17" t="s">
        <v>60</v>
      </c>
      <c r="B33" s="35" t="s">
        <v>61</v>
      </c>
      <c r="C33" s="28" t="s">
        <v>41</v>
      </c>
      <c r="D33" s="29">
        <v>365</v>
      </c>
      <c r="E33" s="29">
        <v>364</v>
      </c>
      <c r="F33" s="20">
        <f t="shared" si="0"/>
        <v>1</v>
      </c>
      <c r="G33" s="21">
        <f t="shared" si="1"/>
        <v>2.7472527472527375E-3</v>
      </c>
      <c r="H33" s="22"/>
      <c r="J33" s="23">
        <v>365</v>
      </c>
      <c r="K33" s="23">
        <v>364</v>
      </c>
      <c r="L33" s="23">
        <f t="shared" ref="L33:M36" si="2">D33-J33</f>
        <v>0</v>
      </c>
      <c r="M33" s="23">
        <f t="shared" si="2"/>
        <v>0</v>
      </c>
    </row>
    <row r="34" spans="1:13" ht="31.5" x14ac:dyDescent="0.2">
      <c r="A34" s="17" t="s">
        <v>62</v>
      </c>
      <c r="B34" s="35" t="s">
        <v>63</v>
      </c>
      <c r="C34" s="28" t="s">
        <v>41</v>
      </c>
      <c r="D34" s="29">
        <v>5957</v>
      </c>
      <c r="E34" s="29">
        <v>6075</v>
      </c>
      <c r="F34" s="20">
        <f t="shared" si="0"/>
        <v>-118</v>
      </c>
      <c r="G34" s="21">
        <f t="shared" si="1"/>
        <v>-1.942386831275722E-2</v>
      </c>
      <c r="H34" s="22"/>
      <c r="J34" s="23">
        <v>5957</v>
      </c>
      <c r="K34" s="23">
        <v>6075</v>
      </c>
      <c r="L34" s="23">
        <f t="shared" si="2"/>
        <v>0</v>
      </c>
      <c r="M34" s="23">
        <f t="shared" si="2"/>
        <v>0</v>
      </c>
    </row>
    <row r="35" spans="1:13" ht="31.5" x14ac:dyDescent="0.2">
      <c r="A35" s="17" t="s">
        <v>64</v>
      </c>
      <c r="B35" s="35" t="s">
        <v>65</v>
      </c>
      <c r="C35" s="28" t="s">
        <v>41</v>
      </c>
      <c r="D35" s="29">
        <v>21282</v>
      </c>
      <c r="E35" s="29">
        <v>21281</v>
      </c>
      <c r="F35" s="20">
        <f t="shared" si="0"/>
        <v>1</v>
      </c>
      <c r="G35" s="21">
        <f t="shared" si="1"/>
        <v>4.6990273013580719E-5</v>
      </c>
      <c r="H35" s="22"/>
      <c r="J35" s="23">
        <v>21282</v>
      </c>
      <c r="K35" s="23">
        <v>21281</v>
      </c>
      <c r="L35" s="23">
        <f t="shared" si="2"/>
        <v>0</v>
      </c>
      <c r="M35" s="23">
        <f t="shared" si="2"/>
        <v>0</v>
      </c>
    </row>
    <row r="36" spans="1:13" ht="31.5" x14ac:dyDescent="0.2">
      <c r="A36" s="17" t="s">
        <v>66</v>
      </c>
      <c r="B36" s="35" t="s">
        <v>67</v>
      </c>
      <c r="C36" s="16" t="s">
        <v>41</v>
      </c>
      <c r="D36" s="29">
        <v>108905</v>
      </c>
      <c r="E36" s="29">
        <v>108277</v>
      </c>
      <c r="F36" s="20">
        <f t="shared" si="0"/>
        <v>628</v>
      </c>
      <c r="G36" s="21">
        <f t="shared" si="1"/>
        <v>5.7999390452265764E-3</v>
      </c>
      <c r="H36" s="22"/>
      <c r="J36" s="23">
        <v>108905</v>
      </c>
      <c r="K36" s="23">
        <v>108277</v>
      </c>
      <c r="L36" s="23">
        <f t="shared" si="2"/>
        <v>0</v>
      </c>
      <c r="M36" s="23">
        <f t="shared" si="2"/>
        <v>0</v>
      </c>
    </row>
    <row r="37" spans="1:13" ht="18.75" x14ac:dyDescent="0.25">
      <c r="A37" s="17" t="s">
        <v>68</v>
      </c>
      <c r="B37" s="18" t="s">
        <v>69</v>
      </c>
      <c r="C37" s="16" t="s">
        <v>70</v>
      </c>
      <c r="D37" s="20">
        <f>D38+D41</f>
        <v>14775.3</v>
      </c>
      <c r="E37" s="20">
        <f>E38+E41</f>
        <v>13957.8</v>
      </c>
      <c r="F37" s="20">
        <f t="shared" si="0"/>
        <v>817.5</v>
      </c>
      <c r="G37" s="21">
        <f t="shared" si="1"/>
        <v>5.856940205476513E-2</v>
      </c>
      <c r="H37" s="22"/>
      <c r="J37" s="23"/>
      <c r="K37" s="23"/>
      <c r="L37" s="23"/>
      <c r="M37" s="23"/>
    </row>
    <row r="38" spans="1:13" ht="19.5" x14ac:dyDescent="0.2">
      <c r="A38" s="17" t="s">
        <v>71</v>
      </c>
      <c r="B38" s="24" t="s">
        <v>17</v>
      </c>
      <c r="C38" s="25" t="s">
        <v>70</v>
      </c>
      <c r="D38" s="36">
        <f>D39+D40</f>
        <v>2222.9</v>
      </c>
      <c r="E38" s="36">
        <f>E39+E40</f>
        <v>1354.5</v>
      </c>
      <c r="F38" s="20">
        <f t="shared" si="0"/>
        <v>868.40000000000009</v>
      </c>
      <c r="G38" s="21">
        <f t="shared" si="1"/>
        <v>0.64112218530823184</v>
      </c>
      <c r="H38" s="22"/>
      <c r="J38" s="23"/>
      <c r="K38" s="23"/>
      <c r="L38" s="23"/>
      <c r="M38" s="23"/>
    </row>
    <row r="39" spans="1:13" ht="18.75" x14ac:dyDescent="0.3">
      <c r="A39" s="17" t="s">
        <v>72</v>
      </c>
      <c r="B39" s="27" t="s">
        <v>19</v>
      </c>
      <c r="C39" s="28" t="s">
        <v>70</v>
      </c>
      <c r="D39" s="37">
        <v>1433.9</v>
      </c>
      <c r="E39" s="37">
        <v>1354.5</v>
      </c>
      <c r="F39" s="20">
        <f t="shared" ref="F39:F70" si="3">D39-E39</f>
        <v>79.400000000000091</v>
      </c>
      <c r="G39" s="21">
        <f t="shared" ref="G39:G58" si="4">D39/E39-1</f>
        <v>5.861941675895177E-2</v>
      </c>
      <c r="H39" s="22"/>
      <c r="J39" s="23">
        <v>1433.9</v>
      </c>
      <c r="K39" s="23">
        <v>1354.5</v>
      </c>
      <c r="L39" s="23">
        <f>D39-J39</f>
        <v>0</v>
      </c>
      <c r="M39" s="23">
        <f>E39-K39</f>
        <v>0</v>
      </c>
    </row>
    <row r="40" spans="1:13" ht="18.75" x14ac:dyDescent="0.2">
      <c r="A40" s="17" t="s">
        <v>73</v>
      </c>
      <c r="B40" s="27" t="s">
        <v>21</v>
      </c>
      <c r="C40" s="28" t="s">
        <v>70</v>
      </c>
      <c r="D40" s="38">
        <v>789</v>
      </c>
      <c r="E40" s="38">
        <v>0</v>
      </c>
      <c r="F40" s="20">
        <f t="shared" si="3"/>
        <v>789</v>
      </c>
      <c r="G40" s="21" t="e">
        <f t="shared" si="4"/>
        <v>#DIV/0!</v>
      </c>
      <c r="H40" s="22"/>
      <c r="J40" s="23">
        <v>789.5</v>
      </c>
      <c r="K40" s="23">
        <v>0</v>
      </c>
      <c r="L40" s="23">
        <f>D40-J40</f>
        <v>-0.5</v>
      </c>
      <c r="M40" s="23">
        <f>E40-K40</f>
        <v>0</v>
      </c>
    </row>
    <row r="41" spans="1:13" ht="19.5" x14ac:dyDescent="0.2">
      <c r="A41" s="17" t="s">
        <v>74</v>
      </c>
      <c r="B41" s="24" t="s">
        <v>23</v>
      </c>
      <c r="C41" s="25" t="s">
        <v>70</v>
      </c>
      <c r="D41" s="36">
        <f>D42+D43</f>
        <v>12552.4</v>
      </c>
      <c r="E41" s="36">
        <f>E42+E43</f>
        <v>12603.3</v>
      </c>
      <c r="F41" s="20">
        <f t="shared" si="3"/>
        <v>-50.899999999999636</v>
      </c>
      <c r="G41" s="21">
        <f t="shared" si="4"/>
        <v>-4.0386248046145878E-3</v>
      </c>
      <c r="H41" s="22"/>
      <c r="J41" s="23"/>
      <c r="K41" s="23"/>
      <c r="L41" s="23"/>
      <c r="M41" s="23"/>
    </row>
    <row r="42" spans="1:13" ht="18.75" x14ac:dyDescent="0.2">
      <c r="A42" s="17" t="s">
        <v>75</v>
      </c>
      <c r="B42" s="27" t="s">
        <v>19</v>
      </c>
      <c r="C42" s="28" t="s">
        <v>70</v>
      </c>
      <c r="D42" s="39">
        <v>9264.9</v>
      </c>
      <c r="E42" s="39">
        <v>8752</v>
      </c>
      <c r="F42" s="20">
        <f t="shared" si="3"/>
        <v>512.89999999999964</v>
      </c>
      <c r="G42" s="21">
        <f t="shared" si="4"/>
        <v>5.860374771480803E-2</v>
      </c>
      <c r="H42" s="22"/>
      <c r="J42" s="23">
        <v>9264.9</v>
      </c>
      <c r="K42" s="23">
        <v>8752</v>
      </c>
      <c r="L42" s="23">
        <f>D42-J42</f>
        <v>0</v>
      </c>
      <c r="M42" s="23">
        <f>E42-K42</f>
        <v>0</v>
      </c>
    </row>
    <row r="43" spans="1:13" ht="18.75" x14ac:dyDescent="0.2">
      <c r="A43" s="17" t="s">
        <v>76</v>
      </c>
      <c r="B43" s="27" t="s">
        <v>21</v>
      </c>
      <c r="C43" s="28" t="s">
        <v>70</v>
      </c>
      <c r="D43" s="39">
        <v>3287.5</v>
      </c>
      <c r="E43" s="39">
        <v>3851.3</v>
      </c>
      <c r="F43" s="20">
        <f t="shared" si="3"/>
        <v>-563.80000000000018</v>
      </c>
      <c r="G43" s="21">
        <f t="shared" si="4"/>
        <v>-0.14639212733362761</v>
      </c>
      <c r="H43" s="22"/>
      <c r="J43" s="23">
        <v>3287.5</v>
      </c>
      <c r="K43" s="23">
        <v>3851.3</v>
      </c>
      <c r="L43" s="23">
        <f>D43-J43</f>
        <v>0</v>
      </c>
      <c r="M43" s="23">
        <f>E43-K43</f>
        <v>0</v>
      </c>
    </row>
    <row r="44" spans="1:13" ht="47.25" x14ac:dyDescent="0.25">
      <c r="A44" s="17" t="s">
        <v>77</v>
      </c>
      <c r="B44" s="18" t="s">
        <v>78</v>
      </c>
      <c r="C44" s="16" t="s">
        <v>28</v>
      </c>
      <c r="D44" s="31">
        <f>D37/D47*100</f>
        <v>33.404927324562692</v>
      </c>
      <c r="E44" s="31">
        <f>E37/E47*100</f>
        <v>33.404972285777198</v>
      </c>
      <c r="F44" s="20">
        <f t="shared" si="3"/>
        <v>-4.4961214506145097E-5</v>
      </c>
      <c r="G44" s="21">
        <f t="shared" si="4"/>
        <v>-1.3459437750995562E-6</v>
      </c>
      <c r="H44" s="22"/>
      <c r="J44" s="23"/>
      <c r="K44" s="23"/>
      <c r="L44" s="23"/>
      <c r="M44" s="23"/>
    </row>
    <row r="45" spans="1:13" ht="18.75" x14ac:dyDescent="0.25">
      <c r="A45" s="17" t="s">
        <v>79</v>
      </c>
      <c r="B45" s="32" t="s">
        <v>80</v>
      </c>
      <c r="C45" s="28" t="s">
        <v>28</v>
      </c>
      <c r="D45" s="33">
        <f>D38/D47*100</f>
        <v>5.0256720980129277</v>
      </c>
      <c r="E45" s="33">
        <f>E38/E47*100</f>
        <v>3.2417024861428887</v>
      </c>
      <c r="F45" s="20">
        <f t="shared" si="3"/>
        <v>1.783969611870039</v>
      </c>
      <c r="G45" s="21">
        <f t="shared" si="4"/>
        <v>0.55031873513867069</v>
      </c>
      <c r="H45" s="22"/>
      <c r="J45" s="23"/>
      <c r="K45" s="23"/>
      <c r="L45" s="23"/>
      <c r="M45" s="23"/>
    </row>
    <row r="46" spans="1:13" ht="18.75" x14ac:dyDescent="0.25">
      <c r="A46" s="17" t="s">
        <v>81</v>
      </c>
      <c r="B46" s="32" t="s">
        <v>82</v>
      </c>
      <c r="C46" s="28" t="s">
        <v>28</v>
      </c>
      <c r="D46" s="33">
        <f>D41/D47*100</f>
        <v>28.379255226549766</v>
      </c>
      <c r="E46" s="33">
        <f>E41/E47*100</f>
        <v>30.163269799634307</v>
      </c>
      <c r="F46" s="20">
        <f t="shared" si="3"/>
        <v>-1.7840145730845407</v>
      </c>
      <c r="G46" s="21">
        <f t="shared" si="4"/>
        <v>-5.9145264586207724E-2</v>
      </c>
      <c r="H46" s="22"/>
      <c r="J46" s="23"/>
      <c r="K46" s="23"/>
      <c r="L46" s="23"/>
      <c r="M46" s="23"/>
    </row>
    <row r="47" spans="1:13" ht="31.5" x14ac:dyDescent="0.2">
      <c r="A47" s="17" t="s">
        <v>83</v>
      </c>
      <c r="B47" s="35" t="s">
        <v>84</v>
      </c>
      <c r="C47" s="16" t="s">
        <v>70</v>
      </c>
      <c r="D47" s="39">
        <v>44230.9</v>
      </c>
      <c r="E47" s="39">
        <v>41783.599999999999</v>
      </c>
      <c r="F47" s="20">
        <f t="shared" si="3"/>
        <v>2447.3000000000029</v>
      </c>
      <c r="G47" s="21">
        <f t="shared" si="4"/>
        <v>5.8570826831579881E-2</v>
      </c>
      <c r="H47" s="22"/>
      <c r="J47" s="23">
        <v>44230.9</v>
      </c>
      <c r="K47" s="23">
        <v>41783.599999999999</v>
      </c>
      <c r="L47" s="23">
        <f>D47-J47</f>
        <v>0</v>
      </c>
      <c r="M47" s="23">
        <f>E47-K47</f>
        <v>0</v>
      </c>
    </row>
    <row r="48" spans="1:13" ht="31.5" x14ac:dyDescent="0.25">
      <c r="A48" s="17" t="s">
        <v>85</v>
      </c>
      <c r="B48" s="18" t="s">
        <v>86</v>
      </c>
      <c r="C48" s="16" t="s">
        <v>70</v>
      </c>
      <c r="D48" s="20">
        <f>D49+D52</f>
        <v>200.89999999999998</v>
      </c>
      <c r="E48" s="20">
        <f>E49+E52</f>
        <v>195.6</v>
      </c>
      <c r="F48" s="20">
        <f t="shared" si="3"/>
        <v>5.2999999999999829</v>
      </c>
      <c r="G48" s="21">
        <f t="shared" si="4"/>
        <v>2.7096114519427283E-2</v>
      </c>
      <c r="H48" s="22"/>
      <c r="J48" s="23"/>
      <c r="K48" s="23"/>
      <c r="L48" s="23"/>
      <c r="M48" s="23"/>
    </row>
    <row r="49" spans="1:13" ht="19.5" x14ac:dyDescent="0.2">
      <c r="A49" s="17" t="s">
        <v>87</v>
      </c>
      <c r="B49" s="24" t="s">
        <v>17</v>
      </c>
      <c r="C49" s="25" t="s">
        <v>70</v>
      </c>
      <c r="D49" s="36">
        <f>D50+D51</f>
        <v>20.7</v>
      </c>
      <c r="E49" s="36">
        <f>E50+E51</f>
        <v>17.100000000000001</v>
      </c>
      <c r="F49" s="20">
        <f t="shared" si="3"/>
        <v>3.5999999999999979</v>
      </c>
      <c r="G49" s="21">
        <f t="shared" si="4"/>
        <v>0.21052631578947345</v>
      </c>
      <c r="H49" s="22"/>
      <c r="J49" s="23"/>
      <c r="K49" s="23"/>
      <c r="L49" s="23"/>
      <c r="M49" s="23"/>
    </row>
    <row r="50" spans="1:13" ht="18.75" x14ac:dyDescent="0.2">
      <c r="A50" s="17" t="s">
        <v>88</v>
      </c>
      <c r="B50" s="27" t="s">
        <v>19</v>
      </c>
      <c r="C50" s="28" t="s">
        <v>70</v>
      </c>
      <c r="D50" s="39">
        <v>19.2</v>
      </c>
      <c r="E50" s="39">
        <v>17.100000000000001</v>
      </c>
      <c r="F50" s="20">
        <f t="shared" si="3"/>
        <v>2.0999999999999979</v>
      </c>
      <c r="G50" s="21">
        <f t="shared" si="4"/>
        <v>0.12280701754385959</v>
      </c>
      <c r="H50" s="22"/>
      <c r="J50" s="23">
        <v>19.2</v>
      </c>
      <c r="K50" s="23">
        <v>17.100000000000001</v>
      </c>
      <c r="L50" s="23">
        <f>D50-J50</f>
        <v>0</v>
      </c>
      <c r="M50" s="23">
        <f>E50-K50</f>
        <v>0</v>
      </c>
    </row>
    <row r="51" spans="1:13" ht="18.75" x14ac:dyDescent="0.2">
      <c r="A51" s="17" t="s">
        <v>89</v>
      </c>
      <c r="B51" s="27" t="s">
        <v>21</v>
      </c>
      <c r="C51" s="28" t="s">
        <v>70</v>
      </c>
      <c r="D51" s="39">
        <v>1.5</v>
      </c>
      <c r="E51" s="39">
        <v>0</v>
      </c>
      <c r="F51" s="20">
        <f t="shared" si="3"/>
        <v>1.5</v>
      </c>
      <c r="G51" s="21" t="e">
        <f t="shared" si="4"/>
        <v>#DIV/0!</v>
      </c>
      <c r="H51" s="22"/>
      <c r="J51" s="23">
        <v>1.5</v>
      </c>
      <c r="K51" s="23">
        <v>0</v>
      </c>
      <c r="L51" s="23">
        <f>D51-J51</f>
        <v>0</v>
      </c>
      <c r="M51" s="23">
        <f>E51-K51</f>
        <v>0</v>
      </c>
    </row>
    <row r="52" spans="1:13" ht="19.5" x14ac:dyDescent="0.2">
      <c r="A52" s="17" t="s">
        <v>90</v>
      </c>
      <c r="B52" s="24" t="s">
        <v>23</v>
      </c>
      <c r="C52" s="25" t="s">
        <v>70</v>
      </c>
      <c r="D52" s="36">
        <f>D53+D54</f>
        <v>180.2</v>
      </c>
      <c r="E52" s="36">
        <f>E53+E54</f>
        <v>178.5</v>
      </c>
      <c r="F52" s="20">
        <f t="shared" si="3"/>
        <v>1.6999999999999886</v>
      </c>
      <c r="G52" s="21">
        <f t="shared" si="4"/>
        <v>9.52380952380949E-3</v>
      </c>
      <c r="H52" s="22"/>
      <c r="J52" s="23"/>
      <c r="K52" s="23"/>
      <c r="L52" s="23"/>
      <c r="M52" s="23"/>
    </row>
    <row r="53" spans="1:13" ht="18.75" x14ac:dyDescent="0.2">
      <c r="A53" s="17" t="s">
        <v>91</v>
      </c>
      <c r="B53" s="27" t="s">
        <v>19</v>
      </c>
      <c r="C53" s="28" t="s">
        <v>70</v>
      </c>
      <c r="D53" s="39">
        <v>140</v>
      </c>
      <c r="E53" s="39">
        <v>137.6</v>
      </c>
      <c r="F53" s="20">
        <f t="shared" si="3"/>
        <v>2.4000000000000057</v>
      </c>
      <c r="G53" s="21">
        <f t="shared" si="4"/>
        <v>1.744186046511631E-2</v>
      </c>
      <c r="H53" s="22"/>
      <c r="J53" s="23">
        <v>140</v>
      </c>
      <c r="K53" s="23">
        <v>137.6</v>
      </c>
      <c r="L53" s="23">
        <f>D53-J53</f>
        <v>0</v>
      </c>
      <c r="M53" s="23">
        <f>E53-K53</f>
        <v>0</v>
      </c>
    </row>
    <row r="54" spans="1:13" ht="18.75" x14ac:dyDescent="0.2">
      <c r="A54" s="17" t="s">
        <v>92</v>
      </c>
      <c r="B54" s="27" t="s">
        <v>21</v>
      </c>
      <c r="C54" s="28" t="s">
        <v>70</v>
      </c>
      <c r="D54" s="39">
        <v>40.200000000000003</v>
      </c>
      <c r="E54" s="39">
        <v>40.9</v>
      </c>
      <c r="F54" s="20">
        <f t="shared" si="3"/>
        <v>-0.69999999999999574</v>
      </c>
      <c r="G54" s="21">
        <f t="shared" si="4"/>
        <v>-1.7114914425427785E-2</v>
      </c>
      <c r="H54" s="22"/>
      <c r="J54" s="23">
        <v>40.200000000000003</v>
      </c>
      <c r="K54" s="23">
        <v>40.9</v>
      </c>
      <c r="L54" s="23">
        <f>D54-J54</f>
        <v>0</v>
      </c>
      <c r="M54" s="23">
        <f>E54-K54</f>
        <v>0</v>
      </c>
    </row>
    <row r="55" spans="1:13" ht="31.5" x14ac:dyDescent="0.25">
      <c r="A55" s="17" t="s">
        <v>93</v>
      </c>
      <c r="B55" s="40" t="s">
        <v>94</v>
      </c>
      <c r="C55" s="41" t="s">
        <v>95</v>
      </c>
      <c r="D55" s="42">
        <v>978813171.5</v>
      </c>
      <c r="E55" s="43">
        <v>962873583.28999996</v>
      </c>
      <c r="F55" s="20">
        <f t="shared" si="3"/>
        <v>15939588.210000038</v>
      </c>
      <c r="G55" s="21">
        <f t="shared" si="4"/>
        <v>1.6554185810703004E-2</v>
      </c>
      <c r="H55" s="22"/>
      <c r="J55" s="23">
        <v>0</v>
      </c>
      <c r="K55" s="23">
        <v>0</v>
      </c>
      <c r="L55" s="23"/>
      <c r="M55" s="23"/>
    </row>
    <row r="56" spans="1:13" ht="63" x14ac:dyDescent="0.25">
      <c r="A56" s="17" t="s">
        <v>96</v>
      </c>
      <c r="B56" s="44" t="s">
        <v>97</v>
      </c>
      <c r="C56" s="41" t="s">
        <v>95</v>
      </c>
      <c r="D56" s="20">
        <f>D57+D58</f>
        <v>51300</v>
      </c>
      <c r="E56" s="19">
        <f>E57+E58</f>
        <v>0</v>
      </c>
      <c r="F56" s="20">
        <f t="shared" si="3"/>
        <v>51300</v>
      </c>
      <c r="G56" s="21" t="e">
        <f t="shared" si="4"/>
        <v>#DIV/0!</v>
      </c>
      <c r="H56" s="22"/>
      <c r="J56" s="23"/>
      <c r="K56" s="23"/>
      <c r="L56" s="23"/>
      <c r="M56" s="23"/>
    </row>
    <row r="57" spans="1:13" ht="47.25" x14ac:dyDescent="0.25">
      <c r="A57" s="17" t="s">
        <v>98</v>
      </c>
      <c r="B57" s="45" t="s">
        <v>99</v>
      </c>
      <c r="C57" s="41" t="s">
        <v>95</v>
      </c>
      <c r="D57" s="39">
        <v>51300</v>
      </c>
      <c r="E57" s="46">
        <v>0</v>
      </c>
      <c r="F57" s="20">
        <f t="shared" si="3"/>
        <v>51300</v>
      </c>
      <c r="G57" s="21" t="e">
        <f t="shared" si="4"/>
        <v>#DIV/0!</v>
      </c>
      <c r="H57" s="22"/>
      <c r="J57" s="23">
        <v>0</v>
      </c>
      <c r="K57" s="23">
        <v>0</v>
      </c>
      <c r="L57" s="23"/>
      <c r="M57" s="23"/>
    </row>
    <row r="58" spans="1:13" ht="31.5" x14ac:dyDescent="0.25">
      <c r="A58" s="17" t="s">
        <v>100</v>
      </c>
      <c r="B58" s="45" t="s">
        <v>101</v>
      </c>
      <c r="C58" s="41" t="s">
        <v>95</v>
      </c>
      <c r="D58" s="38">
        <v>0</v>
      </c>
      <c r="E58" s="29">
        <v>0</v>
      </c>
      <c r="F58" s="20">
        <f t="shared" si="3"/>
        <v>0</v>
      </c>
      <c r="G58" s="21" t="e">
        <f t="shared" si="4"/>
        <v>#DIV/0!</v>
      </c>
      <c r="H58" s="22"/>
      <c r="J58" s="23">
        <v>0</v>
      </c>
      <c r="K58" s="23">
        <v>0</v>
      </c>
      <c r="L58" s="23"/>
      <c r="M58" s="23"/>
    </row>
    <row r="59" spans="1:13" x14ac:dyDescent="0.2">
      <c r="B59" s="47"/>
      <c r="C59" s="48"/>
      <c r="D59" s="48"/>
      <c r="E59" s="48"/>
      <c r="F59" s="48"/>
      <c r="G59" s="48"/>
    </row>
    <row r="60" spans="1:13" ht="15.75" x14ac:dyDescent="0.25">
      <c r="B60" s="49" t="s">
        <v>103</v>
      </c>
      <c r="C60" s="50"/>
      <c r="D60" s="61"/>
      <c r="E60" s="50"/>
      <c r="F60" s="59" t="s">
        <v>104</v>
      </c>
      <c r="G60" s="59"/>
    </row>
    <row r="61" spans="1:13" x14ac:dyDescent="0.2">
      <c r="B61" s="51"/>
      <c r="C61" s="52"/>
      <c r="D61" s="60"/>
      <c r="E61" s="53"/>
      <c r="F61" s="60"/>
      <c r="G61" s="60"/>
    </row>
    <row r="62" spans="1:13" x14ac:dyDescent="0.2">
      <c r="B62" s="51" t="s">
        <v>105</v>
      </c>
      <c r="C62" s="53"/>
      <c r="D62" s="53"/>
      <c r="E62" s="53"/>
      <c r="F62" s="53"/>
      <c r="G62" s="53"/>
    </row>
    <row r="63" spans="1:13" x14ac:dyDescent="0.2">
      <c r="B63" s="51" t="s">
        <v>106</v>
      </c>
      <c r="C63" s="53"/>
      <c r="D63" s="53"/>
      <c r="E63" s="53"/>
      <c r="F63" s="53"/>
      <c r="G63" s="53"/>
    </row>
    <row r="64" spans="1:13" x14ac:dyDescent="0.2">
      <c r="B64" s="54"/>
      <c r="C64" s="48"/>
      <c r="D64" s="48"/>
      <c r="E64" s="48"/>
      <c r="F64" s="48"/>
      <c r="G64" s="48"/>
    </row>
    <row r="65" spans="2:7" ht="15.75" x14ac:dyDescent="0.2">
      <c r="B65" s="55"/>
      <c r="C65" s="55"/>
      <c r="D65" s="55"/>
      <c r="E65" s="55"/>
      <c r="F65" s="55"/>
      <c r="G65" s="55"/>
    </row>
    <row r="66" spans="2:7" ht="17.25" customHeight="1" x14ac:dyDescent="0.2">
      <c r="B66" s="1"/>
      <c r="C66" s="1"/>
      <c r="D66" s="1"/>
      <c r="E66" s="1"/>
      <c r="F66" s="1"/>
      <c r="G66" s="56"/>
    </row>
    <row r="67" spans="2:7" ht="15.75" x14ac:dyDescent="0.2">
      <c r="B67" s="57"/>
      <c r="C67" s="58"/>
      <c r="D67" s="58"/>
      <c r="E67" s="58"/>
      <c r="F67" s="58"/>
      <c r="G67" s="58"/>
    </row>
  </sheetData>
  <mergeCells count="7">
    <mergeCell ref="L5:M5"/>
    <mergeCell ref="B66:F66"/>
    <mergeCell ref="E1:F1"/>
    <mergeCell ref="B3:F3"/>
    <mergeCell ref="B4:F4"/>
    <mergeCell ref="B5:F5"/>
    <mergeCell ref="J5:K5"/>
  </mergeCells>
  <conditionalFormatting sqref="D9">
    <cfRule type="cellIs" dxfId="83" priority="2" operator="equal">
      <formula>J9</formula>
    </cfRule>
    <cfRule type="cellIs" dxfId="82" priority="3" operator="notBetween">
      <formula>J9-0.15</formula>
      <formula>J9+0.15</formula>
    </cfRule>
  </conditionalFormatting>
  <conditionalFormatting sqref="E9">
    <cfRule type="cellIs" dxfId="81" priority="4" operator="equal">
      <formula>K9</formula>
    </cfRule>
    <cfRule type="cellIs" dxfId="80" priority="5" operator="notBetween">
      <formula>K9-0.15</formula>
      <formula>K9+0.15</formula>
    </cfRule>
  </conditionalFormatting>
  <conditionalFormatting sqref="D10">
    <cfRule type="cellIs" dxfId="79" priority="6" operator="equal">
      <formula>J10</formula>
    </cfRule>
    <cfRule type="cellIs" dxfId="78" priority="7" operator="notBetween">
      <formula>J10-0.15</formula>
      <formula>J10+0.15</formula>
    </cfRule>
  </conditionalFormatting>
  <conditionalFormatting sqref="E10">
    <cfRule type="cellIs" dxfId="77" priority="8" operator="equal">
      <formula>K10</formula>
    </cfRule>
    <cfRule type="cellIs" dxfId="76" priority="9" operator="notBetween">
      <formula>K10-0.15</formula>
      <formula>K10+0.15</formula>
    </cfRule>
  </conditionalFormatting>
  <conditionalFormatting sqref="D19">
    <cfRule type="cellIs" dxfId="75" priority="10" operator="equal">
      <formula>J19</formula>
    </cfRule>
    <cfRule type="cellIs" dxfId="74" priority="11" operator="notBetween">
      <formula>J19-0.15</formula>
      <formula>J19+0.15</formula>
    </cfRule>
  </conditionalFormatting>
  <conditionalFormatting sqref="E19">
    <cfRule type="cellIs" dxfId="73" priority="12" operator="equal">
      <formula>K19</formula>
    </cfRule>
    <cfRule type="cellIs" dxfId="72" priority="13" operator="notBetween">
      <formula>K19-0.15</formula>
      <formula>K19+0.15</formula>
    </cfRule>
  </conditionalFormatting>
  <conditionalFormatting sqref="D22">
    <cfRule type="cellIs" dxfId="71" priority="14" operator="equal">
      <formula>J22</formula>
    </cfRule>
    <cfRule type="cellIs" dxfId="70" priority="15" operator="notBetween">
      <formula>J22-0.15</formula>
      <formula>J22+0.15</formula>
    </cfRule>
  </conditionalFormatting>
  <conditionalFormatting sqref="E22">
    <cfRule type="cellIs" dxfId="69" priority="16" operator="equal">
      <formula>K22</formula>
    </cfRule>
    <cfRule type="cellIs" dxfId="68" priority="17" operator="notBetween">
      <formula>K22-0.15</formula>
      <formula>K22+0.15</formula>
    </cfRule>
  </conditionalFormatting>
  <conditionalFormatting sqref="D23">
    <cfRule type="cellIs" dxfId="67" priority="18" operator="equal">
      <formula>J23</formula>
    </cfRule>
    <cfRule type="cellIs" dxfId="66" priority="19" operator="notBetween">
      <formula>J23-0.15</formula>
      <formula>J23+0.15</formula>
    </cfRule>
  </conditionalFormatting>
  <conditionalFormatting sqref="E23">
    <cfRule type="cellIs" dxfId="65" priority="20" operator="equal">
      <formula>K23</formula>
    </cfRule>
    <cfRule type="cellIs" dxfId="64" priority="21" operator="notBetween">
      <formula>K23-0.15</formula>
      <formula>K23+0.15</formula>
    </cfRule>
  </conditionalFormatting>
  <conditionalFormatting sqref="D12">
    <cfRule type="cellIs" dxfId="63" priority="22" operator="equal">
      <formula>J12</formula>
    </cfRule>
    <cfRule type="cellIs" dxfId="62" priority="23" operator="notBetween">
      <formula>J12 -0.15</formula>
      <formula>J12+0.15</formula>
    </cfRule>
  </conditionalFormatting>
  <conditionalFormatting sqref="D13">
    <cfRule type="cellIs" dxfId="61" priority="24" operator="equal">
      <formula>J13</formula>
    </cfRule>
    <cfRule type="cellIs" dxfId="60" priority="25" operator="notBetween">
      <formula>J13-0.15</formula>
      <formula>J13+0.15</formula>
    </cfRule>
  </conditionalFormatting>
  <conditionalFormatting sqref="D25">
    <cfRule type="cellIs" dxfId="59" priority="26" operator="equal">
      <formula>J25</formula>
    </cfRule>
    <cfRule type="cellIs" dxfId="58" priority="27" operator="notBetween">
      <formula>J25-0.15</formula>
      <formula>J25+0.15</formula>
    </cfRule>
  </conditionalFormatting>
  <conditionalFormatting sqref="E12">
    <cfRule type="cellIs" dxfId="57" priority="28" operator="equal">
      <formula>K12</formula>
    </cfRule>
    <cfRule type="cellIs" dxfId="56" priority="29" operator="notBetween">
      <formula>K12-0.15</formula>
      <formula>K12+0.15</formula>
    </cfRule>
  </conditionalFormatting>
  <conditionalFormatting sqref="E13">
    <cfRule type="cellIs" dxfId="55" priority="30" operator="equal">
      <formula>K13</formula>
    </cfRule>
    <cfRule type="cellIs" dxfId="54" priority="31" operator="notBetween">
      <formula>K13-0.15</formula>
      <formula>K13+0.15</formula>
    </cfRule>
  </conditionalFormatting>
  <conditionalFormatting sqref="E25">
    <cfRule type="cellIs" dxfId="53" priority="32" operator="equal">
      <formula>K25</formula>
    </cfRule>
    <cfRule type="cellIs" dxfId="52" priority="33" operator="notBetween">
      <formula>K25-0.15</formula>
      <formula>K25+0.15</formula>
    </cfRule>
  </conditionalFormatting>
  <conditionalFormatting sqref="E26">
    <cfRule type="cellIs" dxfId="51" priority="34" operator="equal">
      <formula>K26</formula>
    </cfRule>
    <cfRule type="cellIs" dxfId="50" priority="35" operator="notBetween">
      <formula>K26-0.15</formula>
      <formula>K26+0.15</formula>
    </cfRule>
  </conditionalFormatting>
  <conditionalFormatting sqref="D54">
    <cfRule type="cellIs" dxfId="49" priority="36" operator="equal">
      <formula>J54</formula>
    </cfRule>
    <cfRule type="cellIs" dxfId="48" priority="37" operator="notBetween">
      <formula>J54-0.15</formula>
      <formula>J54+0.15</formula>
    </cfRule>
  </conditionalFormatting>
  <conditionalFormatting sqref="D26">
    <cfRule type="cellIs" dxfId="47" priority="38" operator="equal">
      <formula>J26</formula>
    </cfRule>
    <cfRule type="cellIs" dxfId="46" priority="39" operator="notBetween">
      <formula>J26-0.15</formula>
      <formula>J26+0.15</formula>
    </cfRule>
  </conditionalFormatting>
  <conditionalFormatting sqref="D30">
    <cfRule type="cellIs" dxfId="45" priority="40" operator="equal">
      <formula>J30</formula>
    </cfRule>
    <cfRule type="cellIs" dxfId="44" priority="41" operator="notBetween">
      <formula>J30-0.15</formula>
      <formula>J30+0.15</formula>
    </cfRule>
  </conditionalFormatting>
  <conditionalFormatting sqref="D33">
    <cfRule type="cellIs" dxfId="43" priority="42" operator="equal">
      <formula>J33</formula>
    </cfRule>
    <cfRule type="cellIs" dxfId="42" priority="43" operator="notBetween">
      <formula>J33-0.15</formula>
      <formula>J33+0.15</formula>
    </cfRule>
  </conditionalFormatting>
  <conditionalFormatting sqref="D34">
    <cfRule type="cellIs" dxfId="41" priority="44" operator="equal">
      <formula>J34</formula>
    </cfRule>
    <cfRule type="cellIs" dxfId="40" priority="45" operator="notBetween">
      <formula>J34-0.15</formula>
      <formula>J34+0.15</formula>
    </cfRule>
  </conditionalFormatting>
  <conditionalFormatting sqref="D35">
    <cfRule type="cellIs" dxfId="39" priority="46" operator="equal">
      <formula>J35</formula>
    </cfRule>
    <cfRule type="cellIs" dxfId="38" priority="47" operator="notBetween">
      <formula>J35-0.15</formula>
      <formula>J35+0.15</formula>
    </cfRule>
  </conditionalFormatting>
  <conditionalFormatting sqref="D36">
    <cfRule type="cellIs" dxfId="37" priority="48" operator="equal">
      <formula>J36</formula>
    </cfRule>
    <cfRule type="cellIs" dxfId="36" priority="49" operator="notBetween">
      <formula>J36-0.15</formula>
      <formula>J36+0.15</formula>
    </cfRule>
  </conditionalFormatting>
  <conditionalFormatting sqref="D42">
    <cfRule type="cellIs" dxfId="35" priority="50" operator="equal">
      <formula>J42</formula>
    </cfRule>
    <cfRule type="cellIs" dxfId="34" priority="51" operator="notBetween">
      <formula>J42-0.15</formula>
      <formula>J42+0.15</formula>
    </cfRule>
  </conditionalFormatting>
  <conditionalFormatting sqref="D43">
    <cfRule type="cellIs" dxfId="33" priority="52" operator="equal">
      <formula>J43</formula>
    </cfRule>
    <cfRule type="cellIs" dxfId="32" priority="53" operator="notBetween">
      <formula>J43-0.15</formula>
      <formula>J43+0.15</formula>
    </cfRule>
  </conditionalFormatting>
  <conditionalFormatting sqref="D47">
    <cfRule type="cellIs" dxfId="31" priority="54" operator="equal">
      <formula>J47</formula>
    </cfRule>
    <cfRule type="cellIs" dxfId="30" priority="55" operator="notBetween">
      <formula>J47-0.15</formula>
      <formula>J47+0.15</formula>
    </cfRule>
  </conditionalFormatting>
  <conditionalFormatting sqref="D50">
    <cfRule type="cellIs" dxfId="29" priority="56" operator="equal">
      <formula>J50</formula>
    </cfRule>
    <cfRule type="cellIs" dxfId="28" priority="57" operator="notBetween">
      <formula>J50-0.15</formula>
      <formula>J50+0.15</formula>
    </cfRule>
  </conditionalFormatting>
  <conditionalFormatting sqref="D51">
    <cfRule type="cellIs" dxfId="27" priority="58" operator="equal">
      <formula>J51</formula>
    </cfRule>
    <cfRule type="cellIs" dxfId="26" priority="59" operator="notBetween">
      <formula>J51-0.15</formula>
      <formula>J51+0.15</formula>
    </cfRule>
  </conditionalFormatting>
  <conditionalFormatting sqref="D53">
    <cfRule type="cellIs" dxfId="25" priority="60" operator="equal">
      <formula>J53</formula>
    </cfRule>
    <cfRule type="cellIs" dxfId="24" priority="61" operator="notBetween">
      <formula>J53-0.15</formula>
      <formula>J53+0.15</formula>
    </cfRule>
  </conditionalFormatting>
  <conditionalFormatting sqref="E30">
    <cfRule type="cellIs" dxfId="23" priority="62" operator="equal">
      <formula>K30</formula>
    </cfRule>
    <cfRule type="cellIs" dxfId="22" priority="63" operator="notBetween">
      <formula>K30-0.15</formula>
      <formula>K30+0.15</formula>
    </cfRule>
  </conditionalFormatting>
  <conditionalFormatting sqref="E33">
    <cfRule type="cellIs" dxfId="21" priority="64" operator="equal">
      <formula>K33</formula>
    </cfRule>
    <cfRule type="cellIs" dxfId="20" priority="65" operator="notBetween">
      <formula>K33-0.15</formula>
      <formula>K33+0.15</formula>
    </cfRule>
  </conditionalFormatting>
  <conditionalFormatting sqref="E34">
    <cfRule type="cellIs" dxfId="19" priority="66" operator="equal">
      <formula>K34</formula>
    </cfRule>
    <cfRule type="cellIs" dxfId="18" priority="67" operator="notBetween">
      <formula>K34-0.15</formula>
      <formula>K34+0.15</formula>
    </cfRule>
  </conditionalFormatting>
  <conditionalFormatting sqref="E35">
    <cfRule type="cellIs" dxfId="17" priority="68" operator="equal">
      <formula>K35</formula>
    </cfRule>
    <cfRule type="cellIs" dxfId="16" priority="69" operator="notBetween">
      <formula>K35-0.15</formula>
      <formula>K35+0.15</formula>
    </cfRule>
  </conditionalFormatting>
  <conditionalFormatting sqref="E36">
    <cfRule type="cellIs" dxfId="15" priority="70" operator="equal">
      <formula>K36</formula>
    </cfRule>
    <cfRule type="cellIs" dxfId="14" priority="71" operator="notBetween">
      <formula>K36-0.15</formula>
      <formula>K36+0.15</formula>
    </cfRule>
  </conditionalFormatting>
  <conditionalFormatting sqref="E42">
    <cfRule type="cellIs" dxfId="13" priority="72" operator="equal">
      <formula>K42</formula>
    </cfRule>
    <cfRule type="cellIs" dxfId="12" priority="73" operator="notBetween">
      <formula>K42-0.15</formula>
      <formula>K42+0.15</formula>
    </cfRule>
  </conditionalFormatting>
  <conditionalFormatting sqref="E43">
    <cfRule type="cellIs" dxfId="11" priority="74" operator="equal">
      <formula>K43</formula>
    </cfRule>
    <cfRule type="cellIs" dxfId="10" priority="75" operator="notBetween">
      <formula>K43-0.15</formula>
      <formula>K43+0.15</formula>
    </cfRule>
  </conditionalFormatting>
  <conditionalFormatting sqref="E47">
    <cfRule type="cellIs" dxfId="9" priority="76" operator="equal">
      <formula>K47</formula>
    </cfRule>
    <cfRule type="cellIs" dxfId="8" priority="77" operator="notBetween">
      <formula>K47-0.15</formula>
      <formula>K47+0.15</formula>
    </cfRule>
  </conditionalFormatting>
  <conditionalFormatting sqref="E50">
    <cfRule type="cellIs" dxfId="7" priority="78" operator="equal">
      <formula>K50</formula>
    </cfRule>
    <cfRule type="cellIs" dxfId="6" priority="79" operator="notBetween">
      <formula>K50-0.15</formula>
      <formula>K50+0.15</formula>
    </cfRule>
  </conditionalFormatting>
  <conditionalFormatting sqref="E51">
    <cfRule type="cellIs" dxfId="5" priority="80" operator="equal">
      <formula>K51</formula>
    </cfRule>
    <cfRule type="cellIs" dxfId="4" priority="81" operator="notBetween">
      <formula>K51-0.15</formula>
      <formula>K51+0.15</formula>
    </cfRule>
  </conditionalFormatting>
  <conditionalFormatting sqref="E53">
    <cfRule type="cellIs" dxfId="3" priority="82" operator="equal">
      <formula>K53</formula>
    </cfRule>
    <cfRule type="cellIs" dxfId="2" priority="83" operator="notBetween">
      <formula>K53-0.15</formula>
      <formula>K53+0.15</formula>
    </cfRule>
  </conditionalFormatting>
  <conditionalFormatting sqref="E54">
    <cfRule type="cellIs" dxfId="1" priority="84" operator="equal">
      <formula>K54</formula>
    </cfRule>
    <cfRule type="cellIs" dxfId="0" priority="85" operator="notBetween">
      <formula>K54-0.15</formula>
      <formula>K54+0.15</formula>
    </cfRule>
  </conditionalFormatting>
  <pageMargins left="0.78740157480314965" right="0.78740157480314965" top="1.0629921259842521" bottom="1.0629921259842521" header="0.78740157480314965" footer="0.78740157480314965"/>
  <pageSetup paperSize="9" scale="80" firstPageNumber="0" orientation="landscape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ermakova</cp:lastModifiedBy>
  <cp:revision>254</cp:revision>
  <cp:lastPrinted>2020-07-14T11:56:54Z</cp:lastPrinted>
  <dcterms:created xsi:type="dcterms:W3CDTF">2017-01-20T15:44:22Z</dcterms:created>
  <dcterms:modified xsi:type="dcterms:W3CDTF">2020-07-14T11:57:08Z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